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harambasic\Desktop\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4" i="4" l="1"/>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5" i="9"/>
  <c r="E285" i="9" s="1"/>
  <c r="B285" i="9" s="1"/>
  <c r="G278" i="9"/>
  <c r="E278" i="9" s="1"/>
  <c r="F6" i="5"/>
  <c r="F88" i="5"/>
  <c r="F149" i="5"/>
  <c r="F177" i="5"/>
  <c r="F190" i="5"/>
  <c r="F206" i="5"/>
  <c r="F5" i="6"/>
  <c r="D141"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1" i="9" l="1"/>
  <c r="G314" i="9"/>
  <c r="E314" i="9" s="1"/>
  <c r="B314" i="9" s="1"/>
  <c r="I34" i="3"/>
  <c r="C1517" i="1"/>
  <c r="G313" i="9"/>
  <c r="E313" i="9" s="1"/>
  <c r="F141" i="6"/>
  <c r="H28" i="3"/>
  <c r="C1435" i="1"/>
  <c r="G318" i="9"/>
  <c r="E318"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B313" i="9"/>
  <c r="E312"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F16" i="9" s="1"/>
  <c r="E16" i="9" l="1"/>
  <c r="B16" i="9" s="1"/>
  <c r="F15" i="9"/>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<sst xmlns="http://schemas.openxmlformats.org/spreadsheetml/2006/main" count="4374" uniqueCount="3426">
  <si>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</si>
  <si>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</si>
  <si>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</si>
  <si>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</si>
  <si>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</si>
  <si>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</si>
  <si>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</si>
  <si>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</si>
  <si>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</si>
  <si>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</si>
  <si>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</si>
  <si>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</si>
  <si>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</si>
  <si>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</si>
  <si>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</si>
  <si>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</si>
  <si>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</si>
  <si>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</si>
  <si>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</si>
  <si>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</si>
  <si>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</si>
  <si>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</si>
  <si>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</si>
  <si>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</si>
  <si>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</si>
  <si>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</si>
  <si>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</si>
  <si>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</si>
  <si>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</si>
  <si>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</si>
  <si>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</si>
  <si>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</si>
  <si>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</si>
  <si>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</si>
  <si>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</si>
  <si>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</si>
  <si>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</si>
  <si>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</si>
  <si>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</si>
  <si>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</si>
  <si>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</si>
  <si>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</si>
  <si>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</si>
  <si>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</si>
  <si>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</si>
  <si>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</si>
  <si>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</si>
  <si>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</si>
  <si>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15026 - OSNOVNA ŠKOLA AUGUSTA HARAMBAŠIĆA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</si>
  <si>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</si>
  <si>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</si>
  <si>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</si>
  <si>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</si>
  <si>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</si>
  <si>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</si>
  <si>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</si>
  <si>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</si>
  <si>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</si>
  <si>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</si>
  <si>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</si>
  <si>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</si>
  <si>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</si>
  <si>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</si>
  <si>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</si>
  <si>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</si>
  <si>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</si>
  <si>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</si>
  <si>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</si>
  <si>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</si>
  <si>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</si>
  <si>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</si>
  <si>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</si>
  <si>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</si>
  <si>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</si>
  <si>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</si>
  <si>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</si>
  <si>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</si>
  <si>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</si>
  <si>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</si>
  <si>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</si>
  <si>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</si>
  <si>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</si>
  <si>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</si>
  <si>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</si>
  <si>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</si>
  <si>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</si>
  <si>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</si>
  <si>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</si>
  <si>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</si>
  <si>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</si>
  <si>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</si>
  <si>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</si>
  <si>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</si>
  <si>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</si>
  <si>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</si>
  <si>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</si>
  <si>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</si>
  <si>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</si>
  <si>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</si>
  <si>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</si>
  <si>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</si>
  <si>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</si>
  <si>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</si>
  <si>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</si>
  <si>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</si>
  <si>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</si>
  <si>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</si>
  <si>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</si>
  <si>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</si>
  <si>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</si>
  <si>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</si>
  <si>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</si>
  <si>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</si>
  <si>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</si>
  <si>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</si>
  <si>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</si>
  <si>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</si>
  <si>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</si>
  <si>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</si>
  <si>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</si>
  <si>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</si>
  <si>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</si>
  <si>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</si>
  <si>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</si>
  <si>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</si>
  <si>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</si>
  <si>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</si>
  <si>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</si>
  <si>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</si>
  <si>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</si>
  <si>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</si>
  <si>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</si>
  <si>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</si>
  <si>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</si>
  <si>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</si>
  <si>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</si>
  <si>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</si>
  <si>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</si>
  <si>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</si>
  <si>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</si>
  <si>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</si>
  <si>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</si>
  <si>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</si>
  <si>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</si>
  <si>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</si>
  <si>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</si>
  <si>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</si>
  <si>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</si>
  <si>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</si>
  <si>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</si>
  <si>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</si>
  <si>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</si>
  <si>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</si>
  <si>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</si>
  <si>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</si>
  <si>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</si>
  <si>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</si>
  <si>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</si>
  <si>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</si>
  <si>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</si>
  <si>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</si>
  <si>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</si>
  <si>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</si>
  <si>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</si>
  <si>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</si>
  <si>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</si>
  <si>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</si>
  <si>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</si>
  <si>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</si>
  <si>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</si>
  <si>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</si>
  <si>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</si>
  <si>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</si>
  <si>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</si>
  <si>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</si>
  <si>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</si>
  <si>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</si>
  <si>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</si>
  <si>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</si>
  <si>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</si>
  <si>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</si>
  <si>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</si>
  <si>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</si>
  <si>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</si>
  <si>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</si>
  <si>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</si>
  <si>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</si>
  <si>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</si>
  <si>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</si>
  <si>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</si>
  <si>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</si>
  <si>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</si>
  <si>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</si>
  <si>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</si>
  <si>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</si>
  <si>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</si>
  <si>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</si>
  <si>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</si>
  <si>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</si>
  <si>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</si>
  <si>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</si>
  <si>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</si>
  <si>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</si>
  <si>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</si>
  <si>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</si>
  <si>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</si>
  <si>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</si>
  <si>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</si>
  <si>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</si>
  <si>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</si>
  <si>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</si>
  <si>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</si>
  <si>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</si>
  <si>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</si>
  <si>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</si>
  <si>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</si>
  <si>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</si>
  <si>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</si>
  <si>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</si>
  <si>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</si>
  <si>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</si>
  <si>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</si>
  <si>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</si>
  <si>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</si>
  <si>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</si>
  <si>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</si>
  <si>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</si>
  <si>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</si>
  <si>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</si>
  <si>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</si>
  <si>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</si>
  <si>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</si>
  <si>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</si>
  <si>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</si>
  <si>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</si>
  <si>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</si>
  <si>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</si>
  <si>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</si>
  <si>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</si>
  <si>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</si>
  <si>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</si>
  <si>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</si>
  <si>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</si>
  <si>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</si>
  <si>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</si>
  <si>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</si>
  <si>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</si>
  <si>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</si>
  <si>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</si>
  <si>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</si>
  <si>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</si>
  <si>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</si>
  <si>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</si>
  <si>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</si>
  <si>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</si>
  <si>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</si>
  <si>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</si>
  <si>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</si>
  <si>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</si>
  <si>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</si>
  <si>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</si>
  <si>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</si>
  <si>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</si>
  <si>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</si>
  <si>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</si>
  <si>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</si>
  <si>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</si>
  <si>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</si>
  <si>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</si>
  <si>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</si>
  <si>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</si>
  <si>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</si>
  <si>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</si>
  <si>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</si>
  <si>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</si>
  <si>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</si>
  <si>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</si>
  <si>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</si>
  <si>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</si>
  <si>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</si>
  <si>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</si>
  <si>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</si>
  <si>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</si>
  <si>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</si>
  <si>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</si>
  <si>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</si>
  <si>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</si>
  <si>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</si>
  <si>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</si>
  <si>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</si>
  <si>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</si>
  <si>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</si>
  <si>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</si>
  <si>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</si>
  <si>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</si>
  <si>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</si>
  <si>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</si>
  <si>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</si>
  <si>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</si>
  <si>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</si>
  <si>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</si>
  <si>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</si>
  <si>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</si>
  <si>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</si>
  <si>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</si>
  <si>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</si>
  <si>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</si>
  <si>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</si>
  <si>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</si>
  <si>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</si>
  <si>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</si>
  <si>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</si>
  <si>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</si>
  <si>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</si>
  <si>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</si>
  <si>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</si>
  <si>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</si>
  <si>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</si>
  <si>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</si>
  <si>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</si>
  <si>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</si>
  <si>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</si>
  <si>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</si>
  <si>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</si>
  <si>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</si>
  <si>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</si>
  <si>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</si>
  <si>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</si>
  <si>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</si>
  <si>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</si>
  <si>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</si>
  <si>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</si>
  <si>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</si>
  <si>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</si>
  <si>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</si>
  <si>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</si>
  <si>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</si>
  <si>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</si>
  <si>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</si>
  <si>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</si>
  <si>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</si>
  <si>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</si>
  <si>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</si>
  <si>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</si>
  <si>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</si>
  <si>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</si>
  <si>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</si>
  <si>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</si>
  <si>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</si>
  <si>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</si>
  <si>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</si>
  <si>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</si>
  <si>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</si>
  <si>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</si>
  <si>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</si>
  <si>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</si>
  <si>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</si>
  <si>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</si>
  <si>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</si>
  <si>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</si>
  <si>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</si>
  <si>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</si>
  <si>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</si>
  <si>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</si>
  <si>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</si>
  <si>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</si>
  <si>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</si>
  <si>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</si>
  <si>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</si>
  <si>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</si>
  <si>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</si>
  <si>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</si>
  <si>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</si>
  <si>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</si>
  <si>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</si>
  <si>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</si>
  <si>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</si>
  <si>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</si>
  <si>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</si>
  <si>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</si>
  <si>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</si>
  <si>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</si>
  <si>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</si>
  <si>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</si>
  <si>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</si>
  <si>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</si>
  <si>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</si>
  <si>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</si>
  <si>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</si>
  <si>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</si>
  <si>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</si>
  <si>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</si>
  <si>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</si>
  <si>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</si>
  <si>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</si>
  <si>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</si>
  <si>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</si>
  <si>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</si>
  <si>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</si>
  <si>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</si>
  <si>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</si>
  <si>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</si>
  <si>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</si>
  <si>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</si>
  <si>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</si>
  <si>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</si>
  <si>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</si>
  <si>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</si>
  <si>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</si>
  <si>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</si>
  <si>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</si>
  <si>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</si>
  <si>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</si>
  <si>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</si>
  <si>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</si>
  <si>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</si>
  <si>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</si>
  <si>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</si>
  <si>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</si>
  <si>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</si>
  <si>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</si>
  <si>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</si>
  <si>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</si>
  <si>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</si>
  <si>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</si>
  <si>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</si>
  <si>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</si>
  <si>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</si>
  <si>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</si>
  <si>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</si>
  <si>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</si>
  <si>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</si>
  <si>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</si>
  <si>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</si>
  <si>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</si>
  <si>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</si>
  <si>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</si>
  <si>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</si>
  <si>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</si>
  <si>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</si>
  <si>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</si>
  <si>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</si>
  <si>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</si>
  <si>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</si>
  <si>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</si>
  <si>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</si>
  <si>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</si>
  <si>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</si>
  <si>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</si>
  <si>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</si>
  <si>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</si>
  <si>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</si>
  <si>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</si>
  <si>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</si>
  <si>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</si>
  <si>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</si>
  <si>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</si>
  <si>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</si>
  <si>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</si>
  <si>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</si>
  <si>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</si>
  <si>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</si>
  <si>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</si>
  <si>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</si>
  <si>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</si>
  <si>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</si>
  <si>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</si>
  <si>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</si>
  <si>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</si>
  <si>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</si>
  <si>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</si>
  <si>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</si>
  <si>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</si>
  <si>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</si>
  <si>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</si>
  <si>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</si>
  <si>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</si>
  <si>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</si>
  <si>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</si>
  <si>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</si>
  <si>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</si>
  <si>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</si>
  <si>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</si>
  <si>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</si>
  <si>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</si>
  <si>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</si>
  <si>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</si>
  <si>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</si>
  <si>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</si>
  <si>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</si>
  <si>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</si>
  <si>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</si>
  <si>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</si>
  <si>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</si>
  <si>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</si>
  <si>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</si>
  <si>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</si>
  <si>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</si>
  <si>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</si>
  <si>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</si>
  <si>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</si>
  <si>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</si>
  <si>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</si>
  <si>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</si>
  <si>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</si>
  <si>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</si>
  <si>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</si>
  <si>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</si>
  <si>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</si>
  <si>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</si>
  <si>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</si>
  <si>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</si>
  <si>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</si>
  <si>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</si>
  <si>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</si>
  <si>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</si>
  <si>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</si>
  <si>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</si>
  <si>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</si>
  <si>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</si>
  <si>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</si>
  <si>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</si>
  <si>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</si>
  <si>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</si>
  <si>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</si>
  <si>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</si>
  <si>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</si>
  <si>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</si>
  <si>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</si>
  <si>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</si>
  <si>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</si>
  <si>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</si>
  <si>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</si>
  <si>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</si>
  <si>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</si>
  <si>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</si>
  <si>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</si>
  <si>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</si>
  <si>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</si>
  <si>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</si>
  <si>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</si>
  <si>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</si>
  <si>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</si>
  <si>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</si>
  <si>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</si>
  <si>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</si>
  <si>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</si>
  <si>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</si>
  <si>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</si>
  <si>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</si>
  <si>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</si>
  <si>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</si>
  <si>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</si>
  <si>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</si>
  <si>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</si>
  <si>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</si>
  <si>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</si>
  <si>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</si>
  <si>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</si>
  <si>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</si>
  <si>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</si>
  <si>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</si>
  <si>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</si>
  <si>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</si>
  <si>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</si>
  <si>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</si>
  <si>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</si>
  <si>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</si>
  <si>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</si>
  <si>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</si>
  <si>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</si>
  <si>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</si>
  <si>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</si>
  <si>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</si>
  <si>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</si>
  <si>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</si>
  <si>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</si>
  <si>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</si>
  <si>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</si>
  <si>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</si>
  <si>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</si>
  <si>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</si>
  <si>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</si>
  <si>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</si>
  <si>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</si>
  <si>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</si>
  <si>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</si>
  <si>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</si>
  <si>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</si>
  <si>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</si>
  <si>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</si>
  <si>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</si>
  <si>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</si>
  <si>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</si>
  <si>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</si>
  <si>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</si>
  <si>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</si>
  <si>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</si>
  <si>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</si>
  <si>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</si>
  <si>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</si>
  <si>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</si>
  <si>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</si>
  <si>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</si>
  <si>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</si>
  <si>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</si>
  <si>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</si>
  <si>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</si>
  <si>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</si>
  <si>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</si>
  <si>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</si>
  <si>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</si>
  <si>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</si>
  <si>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</si>
  <si>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</si>
  <si>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</si>
  <si>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</si>
  <si>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</si>
  <si>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</si>
  <si>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</si>
  <si>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</si>
  <si>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</si>
  <si>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</si>
  <si>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</si>
  <si>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</si>
  <si>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</si>
  <si>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</si>
  <si>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</si>
  <si>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</si>
  <si>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</si>
  <si>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</si>
  <si>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</si>
  <si>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</si>
  <si>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</si>
  <si>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</si>
  <si>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</si>
  <si>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</si>
  <si>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</si>
  <si>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</si>
  <si>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</si>
  <si>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</si>
  <si>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</si>
  <si>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</si>
  <si>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</si>
  <si>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</si>
  <si>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</si>
  <si>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</si>
  <si>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</si>
  <si>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</si>
  <si>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</si>
  <si>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</si>
  <si>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</si>
  <si>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</si>
  <si>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</si>
  <si>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</si>
  <si>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</si>
  <si>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</si>
  <si>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</si>
  <si>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</si>
  <si>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</si>
  <si>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</si>
  <si>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</si>
  <si>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</si>
  <si>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</si>
  <si>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</si>
  <si>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</si>
  <si>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</si>
  <si>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</si>
  <si>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</si>
  <si>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</si>
  <si>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</si>
  <si>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</si>
  <si>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</si>
  <si>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</si>
  <si>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</si>
  <si>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</si>
  <si>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</si>
  <si>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</si>
  <si>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</si>
  <si>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</si>
  <si>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</si>
  <si>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</si>
  <si>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</si>
  <si>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</si>
  <si>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</si>
  <si>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</si>
  <si>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</si>
  <si>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</si>
  <si>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</si>
  <si>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</si>
  <si>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</si>
  <si>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</si>
  <si>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</si>
  <si>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</si>
  <si>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</si>
  <si>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</si>
  <si>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</si>
  <si>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</si>
  <si>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</si>
  <si>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</si>
  <si>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</si>
  <si>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</si>
  <si>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</si>
  <si>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</si>
  <si>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</si>
  <si>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</si>
  <si>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</si>
  <si>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</si>
  <si>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</si>
  <si>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</si>
  <si>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</si>
  <si>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</si>
  <si>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</si>
  <si>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</si>
  <si>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</si>
  <si>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</si>
  <si>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</si>
  <si>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</si>
  <si>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</si>
  <si>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</si>
  <si>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</si>
  <si>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</si>
  <si>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</si>
  <si>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</si>
  <si>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</si>
  <si>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</si>
  <si>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</si>
  <si>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</si>
  <si>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</si>
  <si>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</si>
  <si>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</si>
  <si>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</si>
  <si>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</si>
  <si>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</si>
  <si>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</si>
  <si>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</si>
  <si>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</si>
  <si>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</si>
  <si>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</si>
  <si>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</si>
  <si>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</si>
  <si>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</si>
  <si>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</si>
  <si>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</si>
  <si>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</si>
  <si>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</si>
  <si>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</si>
  <si>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</si>
  <si>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</si>
  <si>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</si>
  <si>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</si>
  <si>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</si>
  <si>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</si>
  <si>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</si>
  <si>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</si>
  <si>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</si>
  <si>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</si>
  <si>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</si>
  <si>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</si>
  <si>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</si>
  <si>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</si>
  <si>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</si>
  <si>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</si>
  <si>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</si>
  <si>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</si>
  <si>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</si>
  <si>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</si>
  <si>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</si>
  <si>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</si>
  <si>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</si>
  <si>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</si>
  <si>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</si>
  <si>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</si>
  <si>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</si>
  <si>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</si>
  <si>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</si>
  <si>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</si>
  <si>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</si>
  <si>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</si>
  <si>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</si>
  <si>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</si>
  <si>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</si>
  <si>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</si>
  <si>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</si>
  <si>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</si>
  <si>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</si>
  <si>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</si>
  <si>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</si>
  <si>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</si>
  <si>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</si>
  <si>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</si>
  <si>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</si>
  <si>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</si>
  <si>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</si>
  <si>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</si>
  <si>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</si>
  <si>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</si>
  <si>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</si>
  <si>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</si>
  <si>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</si>
  <si>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</si>
  <si>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</si>
  <si>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</si>
  <si>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</si>
  <si>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</si>
  <si>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</si>
  <si>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</si>
  <si>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</si>
  <si>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</si>
  <si>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</si>
  <si>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</si>
  <si>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</si>
  <si>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</si>
  <si>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</si>
  <si>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</si>
  <si>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</si>
  <si>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</si>
  <si>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</si>
  <si>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</si>
  <si>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</si>
  <si>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</si>
  <si>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</si>
  <si>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</si>
  <si>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</si>
  <si>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</si>
  <si>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</si>
  <si>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</si>
  <si>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</si>
  <si>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</si>
  <si>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</si>
  <si>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</si>
  <si>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</si>
  <si>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</si>
  <si>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</si>
  <si>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</si>
  <si>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</si>
  <si>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</si>
  <si>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</si>
  <si>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</si>
  <si>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</si>
  <si>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</si>
  <si>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</si>
  <si>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</si>
  <si>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</si>
  <si>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</si>
  <si>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</si>
  <si>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</si>
  <si>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</si>
  <si>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</si>
  <si>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</si>
  <si>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</si>
  <si>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</si>
  <si>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</si>
  <si>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</si>
  <si>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</si>
  <si>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</si>
  <si>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</si>
  <si>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</si>
  <si>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</si>
  <si>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</si>
  <si>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</si>
  <si>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</si>
  <si>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</si>
  <si>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</si>
  <si>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</si>
  <si>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</si>
  <si>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</si>
  <si>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</si>
  <si>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</si>
  <si>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</si>
  <si>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</si>
  <si>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</si>
  <si>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</si>
  <si>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</si>
  <si>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</si>
  <si>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</si>
  <si>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</si>
  <si>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</si>
  <si>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</si>
  <si>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</si>
  <si>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</si>
  <si>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</si>
  <si>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</si>
  <si>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</si>
  <si>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</si>
  <si>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</si>
  <si>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</si>
  <si>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</si>
  <si>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</si>
  <si>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</si>
  <si>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</si>
  <si>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</si>
  <si>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</si>
  <si>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</si>
  <si>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</si>
  <si>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</si>
  <si>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</si>
  <si>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</si>
  <si>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</si>
  <si>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</si>
  <si>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</si>
  <si>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</si>
  <si>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</si>
  <si>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</si>
  <si>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</si>
  <si>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</si>
  <si>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</si>
  <si>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</si>
  <si>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</si>
  <si>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</si>
  <si>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</si>
  <si>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</si>
  <si>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</si>
  <si>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</si>
  <si>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</si>
  <si>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</si>
  <si>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</si>
  <si>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</si>
  <si>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</si>
  <si>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</si>
  <si>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</si>
  <si>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</si>
  <si>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</si>
  <si>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</si>
  <si>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</si>
  <si>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</si>
  <si>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</si>
  <si>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</si>
  <si>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</si>
  <si>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</si>
  <si>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</si>
  <si>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</si>
  <si>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</si>
  <si>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</si>
  <si>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</si>
  <si>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</si>
  <si>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</si>
  <si>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</si>
  <si>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</si>
  <si>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</si>
  <si>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</si>
  <si>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</si>
  <si>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</si>
  <si>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</si>
  <si>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</si>
  <si>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</si>
  <si>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</si>
  <si>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</si>
  <si>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</si>
  <si>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</si>
  <si>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</si>
  <si>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</si>
  <si>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</si>
  <si>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</si>
  <si>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</si>
  <si>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</si>
  <si>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</si>
  <si>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</si>
  <si>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</si>
  <si>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</si>
  <si>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</si>
  <si>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</si>
  <si>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</si>
  <si>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</si>
  <si>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</si>
  <si>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</si>
  <si>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</si>
  <si>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</si>
  <si>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</si>
  <si>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</si>
  <si>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</si>
  <si>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</si>
  <si>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</si>
  <si>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</si>
  <si>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</si>
  <si>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</si>
  <si>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</si>
  <si>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</si>
  <si>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</si>
  <si>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</si>
  <si>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</si>
  <si>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</si>
  <si>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</si>
  <si>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</si>
  <si>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</si>
  <si>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</si>
  <si>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</si>
  <si>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</si>
  <si>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</si>
  <si>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</si>
  <si>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</si>
  <si>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</si>
  <si>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</si>
  <si>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</si>
  <si>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</si>
  <si>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</si>
  <si>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</si>
  <si>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</si>
  <si>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</si>
  <si>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</si>
  <si>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</si>
  <si>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</si>
  <si>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</si>
  <si>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</si>
  <si>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</si>
  <si>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</si>
  <si>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</si>
  <si>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</si>
  <si>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</si>
  <si>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</si>
  <si>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</si>
  <si>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</si>
  <si>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</si>
  <si>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</si>
  <si>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</si>
  <si>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</si>
  <si>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</si>
  <si>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</si>
  <si>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</si>
  <si>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</si>
  <si>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</si>
  <si>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</si>
  <si>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</si>
  <si>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</si>
  <si>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</si>
  <si>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</si>
  <si>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</si>
  <si>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</si>
  <si>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</si>
  <si>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</si>
  <si>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</si>
  <si>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</si>
  <si>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</si>
  <si>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</si>
  <si>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</si>
  <si>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</si>
  <si>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</si>
  <si>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</si>
  <si>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</si>
  <si>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</si>
  <si>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</si>
  <si>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</si>
  <si>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</si>
  <si>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</si>
  <si>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</si>
  <si>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</si>
  <si>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</si>
  <si>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</si>
  <si>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</si>
  <si>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</si>
  <si>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</si>
  <si>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</si>
  <si>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</si>
  <si>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</si>
  <si>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</si>
  <si>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</si>
  <si>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</si>
  <si>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</si>
  <si>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</si>
  <si>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</si>
  <si>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</si>
  <si>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</si>
  <si>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</si>
  <si>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</si>
  <si>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</si>
  <si>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</si>
  <si>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</si>
  <si>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</si>
  <si>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</si>
  <si>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</si>
  <si>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</si>
  <si>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</si>
  <si>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</si>
  <si>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</si>
  <si>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</si>
  <si>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</si>
  <si>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</si>
  <si>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</si>
  <si>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</si>
  <si>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</si>
  <si>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</si>
  <si>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</si>
  <si>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</si>
  <si>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</si>
  <si>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</si>
  <si>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</si>
  <si>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</si>
  <si>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</si>
  <si>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</si>
  <si>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</si>
  <si>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</si>
  <si>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</si>
  <si>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</si>
  <si>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</si>
  <si>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</si>
  <si>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</si>
  <si>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</si>
  <si>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</si>
  <si>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</si>
  <si>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</si>
  <si>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</si>
  <si>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</si>
  <si>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</si>
  <si>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</si>
  <si>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</si>
  <si>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</si>
  <si>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</si>
  <si>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</si>
  <si>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</si>
  <si>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</si>
  <si>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</si>
  <si>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</si>
  <si>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</si>
  <si>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</si>
  <si>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</si>
  <si>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</si>
  <si>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</si>
  <si>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</si>
  <si>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</si>
  <si>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</si>
  <si>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</si>
  <si>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</si>
  <si>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</si>
  <si>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</si>
  <si>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</si>
  <si>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</si>
  <si>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</si>
  <si>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</si>
  <si>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</si>
  <si>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</si>
  <si>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</si>
  <si>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</si>
  <si>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</si>
  <si>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</si>
  <si>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</si>
  <si>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</si>
  <si>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</si>
  <si>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</si>
  <si>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</si>
  <si>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</si>
  <si>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</si>
  <si>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</si>
  <si>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</si>
  <si>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</si>
  <si>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</si>
  <si>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</si>
  <si>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</si>
  <si>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</si>
  <si>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</si>
  <si>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</si>
  <si>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</si>
  <si>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</si>
  <si>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</si>
  <si>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</si>
  <si>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</si>
  <si>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</si>
  <si>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</si>
  <si>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</si>
  <si>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</si>
  <si>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</si>
  <si>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</si>
  <si>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</si>
  <si>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</si>
  <si>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</si>
  <si>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</si>
  <si>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</si>
  <si>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</si>
  <si>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</si>
  <si>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</si>
  <si>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</si>
  <si>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</si>
  <si>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</si>
  <si>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</si>
  <si>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</si>
  <si>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</si>
  <si>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</si>
  <si>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</si>
  <si>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</si>
  <si>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</si>
  <si>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</si>
  <si>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</si>
  <si>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</si>
  <si>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</si>
  <si>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</si>
  <si>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</si>
  <si>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</si>
  <si>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</si>
  <si>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</si>
  <si>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</si>
  <si>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</si>
  <si>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</si>
  <si>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</si>
  <si>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</si>
  <si>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</si>
  <si>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</si>
  <si>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</si>
  <si>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</si>
  <si>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</si>
  <si>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</si>
  <si>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</si>
  <si>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</si>
  <si>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</si>
  <si>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</si>
  <si>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</si>
  <si>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</si>
  <si>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</si>
  <si>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</si>
  <si>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</si>
  <si>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</si>
  <si>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</si>
  <si>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</si>
  <si>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</si>
  <si>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</si>
  <si>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</si>
  <si>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</si>
  <si>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</si>
  <si>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</si>
  <si>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</si>
  <si>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</si>
  <si>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</si>
  <si>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</si>
  <si>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</si>
  <si>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</si>
  <si>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</si>
  <si>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</si>
  <si>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</si>
  <si>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</si>
  <si>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</si>
  <si>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</si>
  <si>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</si>
  <si>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</si>
  <si>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</si>
  <si>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</si>
  <si>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</si>
  <si>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</si>
  <si>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</si>
  <si>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</si>
  <si>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</si>
  <si>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</si>
  <si>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</si>
  <si>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</si>
  <si>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</si>
  <si>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</si>
  <si>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</si>
  <si>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</si>
  <si>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</si>
  <si>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</si>
  <si>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</si>
  <si>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</si>
  <si>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</si>
  <si>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</si>
  <si>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</si>
  <si>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</si>
  <si>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</si>
  <si>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</si>
  <si>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</si>
  <si>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</si>
  <si>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</si>
  <si>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</si>
  <si>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</si>
  <si>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</si>
  <si>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</si>
  <si>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</si>
  <si>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</si>
  <si>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</si>
  <si>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</si>
  <si>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</si>
  <si>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</si>
  <si>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</si>
  <si>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</si>
  <si>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</si>
  <si>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</si>
  <si>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</si>
  <si>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</si>
  <si>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</si>
  <si>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</si>
  <si>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</si>
  <si>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</si>
  <si>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</si>
  <si>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</si>
  <si>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</si>
  <si>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</si>
  <si>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</si>
  <si>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</si>
  <si>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</si>
  <si>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</si>
  <si>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</si>
  <si>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</si>
  <si>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</si>
  <si>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</si>
  <si>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</si>
  <si>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</si>
  <si>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</si>
  <si>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</si>
  <si>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</si>
  <si>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</si>
  <si>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</si>
  <si>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</si>
  <si>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</si>
  <si>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</si>
  <si>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</si>
  <si>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</si>
  <si>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</si>
  <si>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</si>
  <si>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</si>
  <si>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</si>
  <si>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</si>
  <si>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</si>
  <si>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</si>
  <si>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</si>
  <si>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</si>
  <si>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</si>
  <si>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</si>
  <si>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</si>
  <si>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</si>
  <si>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</si>
  <si>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</si>
  <si>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</si>
  <si>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</si>
  <si>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</si>
  <si>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</si>
  <si>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</si>
  <si>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</si>
  <si>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</si>
  <si>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</si>
  <si>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</si>
  <si>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</si>
  <si>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</si>
  <si>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</si>
  <si>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</si>
  <si>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</si>
  <si>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</si>
  <si>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</si>
  <si>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</si>
  <si>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</si>
  <si>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</si>
  <si>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</si>
  <si>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</si>
  <si>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</si>
  <si>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</si>
  <si>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</si>
  <si>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</si>
  <si>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</si>
  <si>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</si>
  <si>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</si>
  <si>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</si>
  <si>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</si>
  <si>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</si>
  <si>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</si>
  <si>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</si>
  <si>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</si>
  <si>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</si>
  <si>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</si>
  <si>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</si>
  <si>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</si>
  <si>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</si>
  <si>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</si>
  <si>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</si>
  <si>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</si>
  <si>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</si>
  <si>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</si>
  <si>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</si>
  <si>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</si>
  <si>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</si>
  <si>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</si>
  <si>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</si>
  <si>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</si>
  <si>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</si>
  <si>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</si>
  <si>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</si>
  <si>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</si>
  <si>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</si>
  <si>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</si>
  <si>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</si>
  <si>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</si>
  <si>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</si>
  <si>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</si>
  <si>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</si>
  <si>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</si>
  <si>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</si>
  <si>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</si>
  <si>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</si>
  <si>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</si>
  <si>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</si>
  <si>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</si>
  <si>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</si>
  <si>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</si>
  <si>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</si>
  <si>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</si>
  <si>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</si>
  <si>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</si>
  <si>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</si>
  <si>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</si>
  <si>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</si>
  <si>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</si>
  <si>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</si>
  <si>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</si>
  <si>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</si>
  <si>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</si>
  <si>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</si>
  <si>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</si>
  <si>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</si>
  <si>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</si>
  <si>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</si>
  <si>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</si>
  <si>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</si>
  <si>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</si>
  <si>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</si>
  <si>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</si>
  <si>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</si>
  <si>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</si>
  <si>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</si>
  <si>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</si>
  <si>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</si>
  <si>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</si>
  <si>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</si>
  <si>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</si>
  <si>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</si>
  <si>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</si>
  <si>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</si>
  <si>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</si>
  <si>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</si>
  <si>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</si>
  <si>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</si>
  <si>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</si>
  <si>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</si>
  <si>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</si>
  <si>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</si>
  <si>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</si>
  <si>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</si>
  <si>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</si>
  <si>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</si>
  <si>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</si>
  <si>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</si>
  <si>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</si>
  <si>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</si>
  <si>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</si>
  <si>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</si>
  <si>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</si>
  <si>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</si>
  <si>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</si>
  <si>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</si>
  <si>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</si>
  <si>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</si>
  <si>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</si>
  <si>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</si>
  <si>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</si>
  <si>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</si>
  <si>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</si>
  <si>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</si>
  <si>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</si>
  <si>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</si>
  <si>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</si>
  <si>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</si>
  <si>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</si>
  <si>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</si>
  <si>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</si>
  <si>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</si>
  <si>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</si>
  <si>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</si>
  <si>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</si>
  <si>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</si>
  <si>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</si>
  <si>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</si>
  <si>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</si>
  <si>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</si>
  <si>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</si>
  <si>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</si>
  <si>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</si>
  <si>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</si>
  <si>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</si>
  <si>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</si>
  <si>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</si>
  <si>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</si>
  <si>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</si>
  <si>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</si>
  <si>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</si>
  <si>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</si>
  <si>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</si>
  <si>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</si>
  <si>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</si>
  <si>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</si>
  <si>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</si>
  <si>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</si>
  <si>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</si>
  <si>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</si>
  <si>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</si>
  <si>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</si>
  <si>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</si>
  <si>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</si>
  <si>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</si>
  <si>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</si>
  <si>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</si>
  <si>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</si>
  <si>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</si>
  <si>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</si>
  <si>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</si>
  <si>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</si>
  <si>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</si>
  <si>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</si>
  <si>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</si>
  <si>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</si>
  <si>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</si>
  <si>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</si>
  <si>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</si>
  <si>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</si>
  <si>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</si>
  <si>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</si>
  <si>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</si>
  <si>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</si>
  <si>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</si>
  <si>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</si>
  <si>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</si>
  <si>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</si>
  <si>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</si>
  <si>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</si>
  <si>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</si>
  <si>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</si>
  <si>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</si>
  <si>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</si>
  <si>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</si>
  <si>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</si>
  <si>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</si>
  <si>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</si>
  <si>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</si>
  <si>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</si>
  <si>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</si>
  <si>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</si>
  <si>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</si>
  <si>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</si>
  <si>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</si>
  <si>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</si>
  <si>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</si>
  <si>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</si>
  <si>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</si>
  <si>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</si>
  <si>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</si>
  <si>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</si>
  <si>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</si>
  <si>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</si>
  <si>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</si>
  <si>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</si>
  <si>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</si>
  <si>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</si>
  <si>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</si>
  <si>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</si>
  <si>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</si>
  <si>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</si>
  <si>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</si>
  <si>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</si>
  <si>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</si>
  <si>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</si>
  <si>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</si>
  <si>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</si>
  <si>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</si>
  <si>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</si>
  <si>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</si>
  <si>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</si>
  <si>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</si>
  <si>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</si>
  <si>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</si>
  <si>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</si>
  <si>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</si>
  <si>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</si>
  <si>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</si>
  <si>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</si>
  <si>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</si>
  <si>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</si>
  <si>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</si>
  <si>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</si>
  <si>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</si>
  <si>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</si>
  <si>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</si>
  <si>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</si>
  <si>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</si>
  <si>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</si>
  <si>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</si>
  <si>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</si>
  <si>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</si>
  <si>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</si>
  <si>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</si>
  <si>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</si>
  <si>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</si>
  <si>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</si>
  <si>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</si>
  <si>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</si>
  <si>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</si>
  <si>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</si>
  <si>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</si>
  <si>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</si>
  <si>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</si>
  <si>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</si>
  <si>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</si>
  <si>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</si>
  <si>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</si>
  <si>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</si>
  <si>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</si>
  <si>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</si>
  <si>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</si>
  <si>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</si>
  <si>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</si>
  <si>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</si>
  <si>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</si>
  <si>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</si>
  <si>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</si>
  <si>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</si>
  <si>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</si>
  <si>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</si>
  <si>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</si>
  <si>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</si>
  <si>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</si>
  <si>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</si>
  <si>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</si>
  <si>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</si>
  <si>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</si>
  <si>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</si>
  <si>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</si>
  <si>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</si>
  <si>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</si>
  <si>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</si>
  <si>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</si>
  <si>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</si>
  <si>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</si>
  <si>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</si>
  <si>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</si>
  <si>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</si>
  <si>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</si>
  <si>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</si>
  <si>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</si>
  <si>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</si>
  <si>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</si>
  <si>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</si>
  <si>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</si>
  <si>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</si>
  <si>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</si>
  <si>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</si>
  <si>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</si>
  <si>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</si>
  <si>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</si>
  <si>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</si>
  <si>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</si>
  <si>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</si>
  <si>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</si>
  <si>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</si>
  <si>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</si>
  <si>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</si>
  <si>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</si>
  <si>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</si>
  <si>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</si>
  <si>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</si>
  <si>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</si>
  <si>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</si>
  <si>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</si>
  <si>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</si>
  <si>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</si>
  <si>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</si>
  <si>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</si>
  <si>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</si>
  <si>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</si>
  <si>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</si>
  <si>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</si>
  <si>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</si>
  <si>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</si>
  <si>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</si>
  <si>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</si>
  <si>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</si>
  <si>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</si>
  <si>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</si>
  <si>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</si>
  <si>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</si>
  <si>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</si>
  <si>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</si>
  <si>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</si>
  <si>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</si>
  <si>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</si>
  <si>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</si>
  <si>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</si>
  <si>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</si>
  <si>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</si>
  <si>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</si>
  <si>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</si>
  <si>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</si>
  <si>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</si>
  <si>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</si>
  <si>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</si>
  <si>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</si>
  <si>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</si>
  <si>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</si>
  <si>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</si>
  <si>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</si>
  <si>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</si>
  <si>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</si>
  <si>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</si>
  <si>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</si>
  <si>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</si>
  <si>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</si>
  <si>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</si>
  <si>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</si>
  <si>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</si>
  <si>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</si>
  <si>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</si>
  <si>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</si>
  <si>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</si>
  <si>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</si>
  <si>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</si>
  <si>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</si>
  <si>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</si>
  <si>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</si>
  <si>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</si>
  <si>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</si>
  <si>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</si>
  <si>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</si>
  <si>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</si>
  <si>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</si>
  <si>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</si>
  <si>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</si>
  <si>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</si>
  <si>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</si>
  <si>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</si>
  <si>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</si>
  <si>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</si>
  <si>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</si>
  <si>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</si>
  <si>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</si>
  <si>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</si>
  <si>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</si>
  <si>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</si>
  <si>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</si>
  <si>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</si>
  <si>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</si>
  <si>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</si>
  <si>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</si>
  <si>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</si>
  <si>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</si>
  <si>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</si>
  <si>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</si>
  <si>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</si>
  <si>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</si>
  <si>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</si>
  <si>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</si>
  <si>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</si>
  <si>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</si>
  <si>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</si>
  <si>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</si>
  <si>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</si>
  <si>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</si>
  <si>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</si>
  <si>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</si>
  <si>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</si>
  <si>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</si>
  <si>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</si>
  <si>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</si>
  <si>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</si>
  <si>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</si>
  <si>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</si>
  <si>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</si>
  <si>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</si>
  <si>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</si>
  <si>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</si>
  <si>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</si>
  <si>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</si>
  <si>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</si>
  <si>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</si>
  <si>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</si>
  <si>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</si>
  <si>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</si>
  <si>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</si>
  <si>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</si>
  <si>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</si>
  <si>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</si>
  <si>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</si>
  <si>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</si>
  <si>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</si>
  <si>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</si>
  <si>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</si>
  <si>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</si>
  <si>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</si>
  <si>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</si>
  <si>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</si>
  <si>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</si>
  <si>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</si>
  <si>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</si>
  <si>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</si>
  <si>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</si>
  <si>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</si>
  <si>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</si>
  <si>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</si>
  <si>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</si>
  <si>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</si>
  <si>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</si>
  <si>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</si>
  <si>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</si>
  <si>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</si>
  <si>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</si>
  <si>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</si>
  <si>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</si>
  <si>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</si>
  <si>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</si>
  <si>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</si>
  <si>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</si>
  <si>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</si>
  <si>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</si>
  <si>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</si>
  <si>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</si>
  <si>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</si>
  <si>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</si>
  <si>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</si>
  <si>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</si>
  <si>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</si>
  <si>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</si>
  <si>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</si>
  <si>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</si>
  <si>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</si>
  <si>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</si>
  <si>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</si>
  <si>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</si>
  <si>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</si>
  <si>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</si>
  <si>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</si>
  <si>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</si>
  <si>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</si>
  <si>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</si>
  <si>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</si>
  <si>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</si>
  <si>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</si>
  <si>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</si>
  <si>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</si>
  <si>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</si>
  <si>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</si>
  <si>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</si>
  <si>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</si>
  <si>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</si>
  <si>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</si>
  <si>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</si>
  <si>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</si>
  <si>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</si>
  <si>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</si>
  <si>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</si>
  <si>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</si>
  <si>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</si>
  <si>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</si>
  <si>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</si>
  <si>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</si>
  <si>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</si>
  <si>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</si>
  <si>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</si>
  <si>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</si>
  <si>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</si>
  <si>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</si>
  <si>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</si>
  <si>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</si>
  <si>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</si>
  <si>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</si>
  <si>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</si>
  <si>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</si>
  <si>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</si>
  <si>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</si>
  <si>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</si>
  <si>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</si>
  <si>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</si>
  <si>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</si>
  <si>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</si>
  <si>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</si>
  <si>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</si>
  <si>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</si>
  <si>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</si>
  <si>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</si>
  <si>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</si>
  <si>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</si>
  <si>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</si>
  <si>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</si>
  <si>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</si>
  <si>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</si>
  <si>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</si>
  <si>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</si>
  <si>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</si>
  <si>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</si>
  <si>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</si>
  <si>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</si>
  <si>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</si>
  <si>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</si>
  <si>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</si>
  <si>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</si>
  <si>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</si>
  <si>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</si>
  <si>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</si>
  <si>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</si>
  <si>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</si>
  <si>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</si>
  <si>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</si>
  <si>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</si>
  <si>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</si>
  <si>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</si>
  <si>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</si>
  <si>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</si>
  <si>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</si>
  <si>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</si>
  <si>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</si>
  <si>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</si>
  <si>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</si>
  <si>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</si>
  <si>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</si>
  <si>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</si>
  <si>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</si>
  <si>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</si>
  <si>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</si>
  <si>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</si>
  <si>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</si>
  <si>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</si>
  <si>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</si>
  <si>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</si>
  <si>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</si>
  <si>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</si>
  <si>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</si>
  <si>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</si>
  <si>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</si>
  <si>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</si>
  <si>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</si>
  <si>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</si>
  <si>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</si>
  <si>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</si>
  <si>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</si>
  <si>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</si>
  <si>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</si>
  <si>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</si>
  <si>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</si>
  <si>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</si>
  <si>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</si>
  <si>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</si>
  <si>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</si>
  <si>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</si>
  <si>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</si>
  <si>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</si>
  <si>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</si>
  <si>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</si>
  <si>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</si>
  <si>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</si>
  <si>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</si>
  <si>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</si>
  <si>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</si>
  <si>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</si>
  <si>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</si>
  <si>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</si>
  <si>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</si>
  <si>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</si>
  <si>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</si>
  <si>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</si>
  <si>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</si>
  <si>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</si>
  <si>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</si>
  <si>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</si>
  <si>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</si>
  <si>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</si>
  <si>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</si>
  <si>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</si>
  <si>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</si>
  <si>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</si>
  <si>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</si>
  <si>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</si>
  <si>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</si>
  <si>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</si>
  <si>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</si>
  <si>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</si>
  <si>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</si>
  <si>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</si>
  <si>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</si>
  <si>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</si>
  <si>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</si>
  <si>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</si>
  <si>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</si>
  <si>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</si>
  <si>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</si>
  <si>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</si>
  <si>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</si>
  <si>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</si>
  <si>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</si>
  <si>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</si>
  <si>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</si>
  <si>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</si>
  <si>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</si>
  <si>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</si>
  <si>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</si>
  <si>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</si>
  <si>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</si>
  <si>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</si>
  <si>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</si>
  <si>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</si>
  <si>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</si>
  <si>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</si>
  <si>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</si>
  <si>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</si>
  <si>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</si>
  <si>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</si>
  <si>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</si>
  <si>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</si>
  <si>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</si>
  <si>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</si>
  <si>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</si>
  <si>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</si>
  <si>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</si>
  <si>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</si>
  <si>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</si>
  <si>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</si>
  <si>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</si>
  <si>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</si>
  <si>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</si>
  <si>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</si>
  <si>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</si>
  <si>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</si>
  <si>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</si>
  <si>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</si>
  <si>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</si>
  <si>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</si>
  <si>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</si>
  <si>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</si>
  <si>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</si>
  <si>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</si>
  <si>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</si>
  <si>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</si>
  <si>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</si>
  <si>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</si>
  <si>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</si>
  <si>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</si>
  <si>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</si>
  <si>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</si>
  <si>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</si>
  <si>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</si>
  <si>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</si>
  <si>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</si>
  <si>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</si>
  <si>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</si>
  <si>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</si>
  <si>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</si>
  <si>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</si>
  <si>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</si>
  <si>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</si>
  <si>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</si>
  <si>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</si>
  <si>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</si>
  <si>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</si>
  <si>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</si>
  <si>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</si>
  <si>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</si>
  <si>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</si>
  <si>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</si>
  <si>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</si>
  <si>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</si>
  <si>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</si>
  <si>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</si>
  <si>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</si>
  <si>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</si>
  <si>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</si>
  <si>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</si>
  <si>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</si>
  <si>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</si>
  <si>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</si>
  <si>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</si>
  <si>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</si>
  <si>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</si>
  <si>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</si>
  <si>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</si>
  <si>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</si>
  <si>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</si>
  <si>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</si>
  <si>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</si>
  <si>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</si>
  <si>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</si>
  <si>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</si>
  <si>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</si>
  <si>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</si>
  <si>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</si>
  <si>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</si>
  <si>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</si>
  <si>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</si>
  <si>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</si>
  <si>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</si>
  <si>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</si>
  <si>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</si>
  <si>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</si>
  <si>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</si>
  <si>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</si>
  <si>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</si>
  <si>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</si>
  <si>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</si>
  <si>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</si>
  <si>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</si>
  <si>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</si>
  <si>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</si>
  <si>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</si>
  <si>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</si>
  <si>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</si>
  <si>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</si>
  <si>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</si>
  <si>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</si>
  <si>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</si>
  <si>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</si>
  <si>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</si>
  <si>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</si>
  <si>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</si>
  <si>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</si>
  <si>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</si>
  <si>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</si>
  <si>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</si>
  <si>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</si>
  <si>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</si>
  <si>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</si>
  <si>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</si>
  <si>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</si>
  <si>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</si>
  <si>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</si>
  <si>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</si>
  <si>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</si>
  <si>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</si>
  <si>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</si>
  <si>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</si>
  <si>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</si>
  <si>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</si>
  <si>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</si>
  <si>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</si>
  <si>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</si>
  <si>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</si>
  <si>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</si>
  <si>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</si>
  <si>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</si>
  <si>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</si>
  <si>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</si>
  <si>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</si>
  <si>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</si>
  <si>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</si>
  <si>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</si>
  <si>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</si>
  <si>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</si>
  <si>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</si>
  <si>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</si>
  <si>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</si>
  <si>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</si>
  <si>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</si>
  <si>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</si>
  <si>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</si>
  <si>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</si>
  <si>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</si>
  <si>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</si>
  <si>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</si>
  <si>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</si>
  <si>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</si>
  <si>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</si>
  <si>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</si>
  <si>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</si>
  <si>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</si>
  <si>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</si>
  <si>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</si>
  <si>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</si>
  <si>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</si>
  <si>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</si>
  <si>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</si>
  <si>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</si>
  <si>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</si>
  <si>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</si>
  <si>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</si>
  <si>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</si>
  <si>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</si>
  <si>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</si>
  <si>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</si>
  <si>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</si>
  <si>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</si>
  <si>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</si>
  <si>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</si>
  <si>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</si>
  <si>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</si>
  <si>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</si>
  <si>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</si>
  <si>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</si>
  <si>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</si>
  <si>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</si>
  <si>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</si>
  <si>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</si>
  <si>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</si>
  <si>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</si>
  <si>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</si>
  <si>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</si>
  <si>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</si>
  <si>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</si>
  <si>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</si>
  <si>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</si>
  <si>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</si>
  <si>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</si>
  <si>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</si>
  <si>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</si>
  <si>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</si>
  <si>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</si>
  <si>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</si>
  <si>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</si>
  <si>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</si>
  <si>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</si>
  <si>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</si>
  <si>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</si>
  <si>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</si>
  <si>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</si>
  <si>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</si>
  <si>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</si>
  <si>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</si>
  <si>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</si>
  <si>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</si>
  <si>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</si>
  <si>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</si>
  <si>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</si>
  <si>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</si>
  <si>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</si>
  <si>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</si>
  <si>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</si>
  <si>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</si>
  <si>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</si>
  <si>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</si>
  <si>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</si>
  <si>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</si>
  <si>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</si>
  <si>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</si>
  <si>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</si>
  <si>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</si>
  <si>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</si>
  <si>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</si>
  <si>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</si>
  <si>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</si>
  <si>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</si>
  <si>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</si>
  <si>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</si>
  <si>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</si>
  <si>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</si>
  <si>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</si>
  <si>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</si>
  <si>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</si>
  <si>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</si>
  <si>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</si>
  <si>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</si>
  <si>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</si>
  <si>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</si>
  <si>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</si>
  <si>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</si>
  <si>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</si>
  <si>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</si>
  <si>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</si>
  <si>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</si>
  <si>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</si>
  <si>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</si>
  <si>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</si>
  <si>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</si>
  <si>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</si>
  <si>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</si>
  <si>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</si>
  <si>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</si>
  <si>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</si>
  <si>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</si>
  <si>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</si>
  <si>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</si>
  <si>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</si>
  <si>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</si>
  <si>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</si>
  <si>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</si>
  <si>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</si>
  <si>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</si>
  <si>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</si>
  <si>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</si>
  <si>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</si>
  <si>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</si>
  <si>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</si>
  <si>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</si>
  <si>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</si>
  <si>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</si>
  <si>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</si>
  <si>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</si>
  <si>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</si>
  <si>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</si>
  <si>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</si>
  <si>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</si>
  <si>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</si>
  <si>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</si>
  <si>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</si>
  <si>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</si>
  <si>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</si>
  <si>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</si>
  <si>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</si>
  <si>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</si>
  <si>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</si>
  <si>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</si>
  <si>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</si>
  <si>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</si>
  <si>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</si>
  <si>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</si>
  <si>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</si>
  <si>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</si>
  <si>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</si>
  <si>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</si>
  <si>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</si>
  <si>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</si>
  <si>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</si>
  <si>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</si>
  <si>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</si>
  <si>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</si>
  <si>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</si>
  <si>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</si>
  <si>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</si>
  <si>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</si>
  <si>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</si>
  <si>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</si>
  <si>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</si>
  <si>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</si>
  <si>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</si>
  <si>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</si>
  <si>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</si>
  <si>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</si>
  <si>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</si>
  <si>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</si>
  <si>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</si>
  <si>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</si>
  <si>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</si>
  <si>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</si>
  <si>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</si>
  <si>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</si>
  <si>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</si>
  <si>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</si>
  <si>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</si>
  <si>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</si>
  <si>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</si>
  <si>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</si>
  <si>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</si>
  <si>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</si>
  <si>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</si>
  <si>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</si>
  <si>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</si>
  <si>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</si>
  <si>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</si>
  <si>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</si>
  <si>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</si>
  <si>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</si>
  <si>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</si>
  <si>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</si>
  <si>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</si>
  <si>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</si>
  <si>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</si>
  <si>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</si>
  <si>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</si>
  <si>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</si>
  <si>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</si>
  <si>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</si>
  <si>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</si>
  <si>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</si>
  <si>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</si>
  <si>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</si>
  <si>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</si>
  <si>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</si>
  <si>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</si>
  <si>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</si>
  <si>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</si>
  <si>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</si>
  <si>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</si>
  <si>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</si>
  <si>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</si>
  <si>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</si>
  <si>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</si>
  <si>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</si>
  <si>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</si>
  <si>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</si>
  <si>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</si>
  <si>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</si>
  <si>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</si>
  <si>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</si>
  <si>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</si>
  <si>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</si>
  <si>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</si>
  <si>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</si>
  <si>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</si>
  <si>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</si>
  <si>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</si>
  <si>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</si>
  <si>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</si>
  <si>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</si>
  <si>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</si>
  <si>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</si>
  <si>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</si>
  <si>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</si>
  <si>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</si>
  <si>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</si>
  <si>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</si>
  <si>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</si>
  <si>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</si>
  <si>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</si>
  <si>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</si>
  <si>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</si>
  <si>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</si>
  <si>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</si>
  <si>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</si>
  <si>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</si>
  <si>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</si>
  <si>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</si>
  <si>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</si>
  <si>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</si>
  <si>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</si>
  <si>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</si>
  <si>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</si>
  <si>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</si>
  <si>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</si>
  <si>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</si>
  <si>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</si>
  <si>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</si>
  <si>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</si>
  <si>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</si>
  <si>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</si>
  <si>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</si>
  <si>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</si>
  <si>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</si>
  <si>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</si>
  <si>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</si>
  <si>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</si>
  <si>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</si>
  <si>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</si>
  <si>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</si>
  <si>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</si>
  <si>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</si>
  <si>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</si>
  <si>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</si>
  <si>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</si>
  <si>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</si>
  <si>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</si>
  <si>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</si>
  <si>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</si>
  <si>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</si>
  <si>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</si>
  <si>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</si>
  <si>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</si>
  <si>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</si>
  <si>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</si>
  <si>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</si>
  <si>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</si>
  <si>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</si>
  <si>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</si>
  <si>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</si>
  <si>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</si>
  <si>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</si>
  <si>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</si>
  <si>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</si>
  <si>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</si>
  <si>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</si>
  <si>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</si>
  <si>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</si>
  <si>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</si>
  <si>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</si>
  <si>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</si>
  <si>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</si>
  <si>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</si>
  <si>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</si>
  <si>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</si>
  <si>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</si>
  <si>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</si>
  <si>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</si>
  <si>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</si>
  <si>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</si>
  <si>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</si>
  <si>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</si>
  <si>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</si>
  <si>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</si>
  <si>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</si>
  <si>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</si>
  <si>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</si>
  <si>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</si>
  <si>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</si>
  <si>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</si>
  <si>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</si>
  <si>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</si>
  <si>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</si>
  <si>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</si>
  <si>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</si>
  <si>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</si>
  <si>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</si>
  <si>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</si>
  <si>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</si>
  <si>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</si>
  <si>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</si>
  <si>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</si>
  <si>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</si>
  <si>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</si>
  <si>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</si>
  <si>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</si>
  <si>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</si>
  <si>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</si>
  <si>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</si>
  <si>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</si>
  <si>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</si>
  <si>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</si>
  <si>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</si>
  <si>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</si>
  <si>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</si>
  <si>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</si>
  <si>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</si>
  <si>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</si>
  <si>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</si>
  <si>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</si>
  <si>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</si>
  <si>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</si>
  <si>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</si>
  <si>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</si>
  <si>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</si>
  <si>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</si>
  <si>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</si>
  <si>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</si>
  <si>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</si>
  <si>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</si>
  <si>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</si>
  <si>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</si>
  <si>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</si>
  <si>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</si>
  <si>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</si>
  <si>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</si>
  <si>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</si>
  <si>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</si>
  <si>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</si>
  <si>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</si>
  <si>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</si>
  <si>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</si>
  <si>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</si>
  <si>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</si>
  <si>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</si>
  <si>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</si>
  <si>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</si>
  <si>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</si>
  <si>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</si>
  <si>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</si>
  <si>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</si>
  <si>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</si>
  <si>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</si>
  <si>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</si>
  <si>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</si>
  <si>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</si>
  <si>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</si>
  <si>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</si>
  <si>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</si>
  <si>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</si>
  <si>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</si>
  <si>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</si>
  <si>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</si>
  <si>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</si>
  <si>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</si>
  <si>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</si>
  <si>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</si>
  <si>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</si>
  <si>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</si>
  <si>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</si>
  <si>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</si>
  <si>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</si>
  <si>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</si>
  <si>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</si>
  <si>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</si>
  <si>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</si>
  <si>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</si>
  <si>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</si>
  <si>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</si>
  <si>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</si>
  <si>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</si>
  <si>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</si>
  <si>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</si>
  <si>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</si>
  <si>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</si>
  <si>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</si>
  <si>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</si>
  <si>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</si>
  <si>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</si>
  <si>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</si>
  <si>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</si>
  <si>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</si>
  <si>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</si>
  <si>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</si>
  <si>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</si>
  <si>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</si>
  <si>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</si>
  <si>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</si>
  <si>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</si>
  <si>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</si>
  <si>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</si>
  <si>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</si>
  <si>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</si>
  <si>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</si>
  <si>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</si>
  <si>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</si>
  <si>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</si>
  <si>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</si>
  <si>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</si>
  <si>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</si>
  <si>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</si>
  <si>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</si>
  <si>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</si>
  <si>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</si>
  <si>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</si>
  <si>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</si>
  <si>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</si>
  <si>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</si>
  <si>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</si>
  <si>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</si>
  <si>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</si>
  <si>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</si>
  <si>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</si>
  <si>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</si>
  <si>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</si>
  <si>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</si>
  <si>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</si>
  <si>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</si>
  <si>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</si>
  <si>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</si>
  <si>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</si>
  <si>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</si>
  <si>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</si>
  <si>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</si>
  <si>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</si>
  <si>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</si>
  <si>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</si>
  <si>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</si>
  <si>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</si>
  <si>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</si>
  <si>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</si>
  <si>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</si>
  <si>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</si>
  <si>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</si>
  <si>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</si>
  <si>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</si>
  <si>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</si>
  <si>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</si>
  <si>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</si>
  <si>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</si>
  <si>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</si>
  <si>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</si>
  <si>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</si>
  <si>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</si>
  <si>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</si>
  <si>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</si>
  <si>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</si>
  <si>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</si>
  <si>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</si>
  <si>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</si>
  <si>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</si>
  <si>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</si>
  <si>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</si>
  <si>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</si>
  <si>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</si>
  <si>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</si>
  <si>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</si>
  <si>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</si>
  <si>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</si>
  <si>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</si>
  <si>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</si>
  <si>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</si>
  <si>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</si>
  <si>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</si>
  <si>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</si>
  <si>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</si>
  <si>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</si>
  <si>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</si>
  <si>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</si>
  <si>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</si>
  <si>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</si>
  <si>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</si>
  <si>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</si>
  <si>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</si>
  <si>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</si>
  <si>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</si>
  <si>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</si>
  <si>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</si>
  <si>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</si>
  <si>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</si>
  <si>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</si>
  <si>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</si>
  <si>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</si>
  <si>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</si>
  <si>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</si>
  <si>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</si>
  <si>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</si>
  <si>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</si>
  <si>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</si>
  <si>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</si>
  <si>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</si>
  <si>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</si>
  <si>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</si>
  <si>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</si>
  <si>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</si>
  <si>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</si>
  <si>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</si>
  <si>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</si>
  <si>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</si>
  <si>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</si>
  <si>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</si>
  <si>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</si>
  <si>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</si>
  <si>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</si>
  <si>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</si>
  <si>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</si>
  <si>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</si>
  <si>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</si>
  <si>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</si>
  <si>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</si>
  <si>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</si>
  <si>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</si>
  <si>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</si>
  <si>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</si>
  <si>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</si>
  <si>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</si>
  <si>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</si>
  <si>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</si>
  <si>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</si>
  <si>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</si>
  <si>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</si>
  <si>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</si>
  <si>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</si>
  <si>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</si>
  <si>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</si>
  <si>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</si>
  <si>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</si>
  <si>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</si>
  <si>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</si>
  <si>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</si>
  <si>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</si>
  <si>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</si>
  <si>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</si>
  <si>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</si>
  <si>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</si>
  <si>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</si>
  <si>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</si>
  <si>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</si>
  <si>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</si>
  <si>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</si>
  <si>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</si>
  <si>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</si>
  <si>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</si>
  <si>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</si>
  <si>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</si>
  <si>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</si>
  <si>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</si>
  <si>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</si>
  <si>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</si>
  <si>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</si>
  <si>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</si>
  <si>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</si>
  <si>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</si>
  <si>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</si>
  <si>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</si>
  <si>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</si>
  <si>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</si>
  <si>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</si>
  <si>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</si>
  <si>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</si>
  <si>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</si>
  <si>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</si>
  <si>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</si>
  <si>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</si>
  <si>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</si>
  <si>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</si>
  <si>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</si>
  <si>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</si>
  <si>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</si>
  <si>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</si>
  <si>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</si>
  <si>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</si>
  <si>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</si>
  <si>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</si>
  <si>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</si>
  <si>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</si>
  <si>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</si>
  <si>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</si>
  <si>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</si>
  <si>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</si>
  <si>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</si>
  <si>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</si>
  <si>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</si>
  <si>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</si>
  <si>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</si>
  <si>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</si>
  <si>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</si>
  <si>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</si>
  <si>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</si>
  <si>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</si>
  <si>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</si>
  <si>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</si>
  <si>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</si>
  <si>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</si>
  <si>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</si>
  <si>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</si>
  <si>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</si>
  <si>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</si>
  <si>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</si>
  <si>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</si>
  <si>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</si>
  <si>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</si>
  <si>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</si>
  <si>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</si>
  <si>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</si>
  <si>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</si>
  <si>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</si>
  <si>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</si>
  <si>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</si>
  <si>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</si>
  <si>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</si>
  <si>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</si>
  <si>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</si>
  <si>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</si>
  <si>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</si>
  <si>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</si>
  <si>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</si>
  <si>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</si>
  <si>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</si>
  <si>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</si>
  <si>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</si>
  <si>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</si>
  <si>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</si>
  <si>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</si>
  <si>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</si>
  <si>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</si>
  <si>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</si>
  <si>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</si>
  <si>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</si>
  <si>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</si>
  <si>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</si>
  <si>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</si>
  <si>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</si>
  <si>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</si>
  <si>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</si>
  <si>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</si>
  <si>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</si>
  <si>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</si>
  <si>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</si>
  <si>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</si>
  <si>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</si>
  <si>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</si>
  <si>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</si>
  <si>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</si>
  <si>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</si>
  <si>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</si>
  <si>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</si>
  <si>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</si>
  <si>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</si>
  <si>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</si>
  <si>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</si>
  <si>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</si>
  <si>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</si>
  <si>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</si>
  <si>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</si>
  <si>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</si>
  <si>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</si>
  <si>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</si>
  <si>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</si>
  <si>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</si>
  <si>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</si>
  <si>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</si>
  <si>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</si>
  <si>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</si>
  <si>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</si>
  <si>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</si>
  <si>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</si>
  <si>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</si>
  <si>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</si>
  <si>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</si>
  <si>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</si>
  <si>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</si>
  <si>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</si>
  <si>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</si>
  <si>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</si>
  <si>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</si>
  <si>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</si>
  <si>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</si>
  <si>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</si>
  <si>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</si>
  <si>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</si>
  <si>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</si>
  <si>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</si>
  <si>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</si>
  <si>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</si>
  <si>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</si>
  <si>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</si>
  <si>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</si>
  <si>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</si>
  <si>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</si>
  <si>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</si>
  <si>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</si>
  <si>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</si>
  <si>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</si>
  <si>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</si>
  <si>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</si>
  <si>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</si>
  <si>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</si>
  <si>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</si>
  <si>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</si>
  <si>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</si>
  <si>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</si>
  <si>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</si>
  <si>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</si>
  <si>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</si>
  <si>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</si>
  <si>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</si>
  <si>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</si>
  <si>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</si>
  <si>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</si>
  <si>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</si>
  <si>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</si>
  <si>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</si>
  <si>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</si>
  <si>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</si>
  <si>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</si>
  <si>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</si>
  <si>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</si>
  <si>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</si>
  <si>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</si>
  <si>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</si>
  <si>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</si>
  <si>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</si>
  <si>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</si>
  <si>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</si>
  <si>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</si>
  <si>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</si>
  <si>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</si>
  <si>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</si>
  <si>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</si>
  <si>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</si>
  <si>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</si>
  <si>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</si>
  <si>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</si>
  <si>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</si>
  <si>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</si>
  <si>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</si>
  <si>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</si>
  <si>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</si>
  <si>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</si>
  <si>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</si>
  <si>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</si>
  <si>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</si>
  <si>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</si>
  <si>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</si>
  <si>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</si>
  <si>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</si>
  <si>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</si>
  <si>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</si>
  <si>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</si>
  <si>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</si>
  <si>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</si>
  <si>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</si>
  <si>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</si>
  <si>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</si>
  <si>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</si>
  <si>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</si>
  <si>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</si>
  <si>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</si>
  <si>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</si>
  <si>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</si>
  <si>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</si>
  <si>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</si>
  <si>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</si>
  <si>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</si>
  <si>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</si>
  <si>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</si>
  <si>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</si>
  <si>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</si>
  <si>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</si>
  <si>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</si>
  <si>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</si>
  <si>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</si>
  <si>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</si>
  <si>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</si>
  <si>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</si>
  <si>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</si>
  <si>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</si>
  <si>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</si>
  <si>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</si>
  <si>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</si>
  <si>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</si>
  <si>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</si>
  <si>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</si>
  <si>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</si>
  <si>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</si>
  <si>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</si>
  <si>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</si>
  <si>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</si>
  <si>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</si>
  <si>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</si>
  <si>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</si>
  <si>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</si>
  <si>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</si>
  <si>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</si>
  <si>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</si>
  <si>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</si>
  <si>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</si>
  <si>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</si>
  <si>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</si>
  <si>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</si>
  <si>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</si>
  <si>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</si>
  <si>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</si>
  <si>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</si>
  <si>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</si>
  <si>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</si>
  <si>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</si>
  <si>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</si>
  <si>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</si>
  <si>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</si>
  <si>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</si>
  <si>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</si>
  <si>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</si>
  <si>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</si>
  <si>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</si>
  <si>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</si>
  <si>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</si>
  <si>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</si>
  <si>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</si>
  <si>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</si>
  <si>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</si>
  <si>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</si>
  <si>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</si>
  <si>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</si>
  <si>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</si>
  <si>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</si>
  <si>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</si>
  <si>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</si>
  <si>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</si>
  <si>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</si>
  <si>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</si>
  <si>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</si>
  <si>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</si>
  <si>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</si>
  <si>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</si>
  <si>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</si>
  <si>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</si>
  <si>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</si>
  <si>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</si>
  <si>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</si>
  <si>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</si>
  <si>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</si>
  <si>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</si>
  <si>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</si>
  <si>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</si>
  <si>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</si>
  <si>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</si>
  <si>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</si>
  <si>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</si>
  <si>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</si>
  <si>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</si>
  <si>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</si>
  <si>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</si>
  <si>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</si>
  <si>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</si>
  <si>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</si>
  <si>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</si>
  <si>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</si>
  <si>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</si>
  <si>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</si>
  <si>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</si>
  <si>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</si>
  <si>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</si>
  <si>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</si>
  <si>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</si>
  <si>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</si>
  <si>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</si>
  <si>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</si>
  <si>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</si>
  <si>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</si>
  <si>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</si>
  <si>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</si>
  <si>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</si>
  <si>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</si>
  <si>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</si>
  <si>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</si>
  <si>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</si>
  <si>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</si>
  <si>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</si>
  <si>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</si>
  <si>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</si>
  <si>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</si>
  <si>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</si>
  <si>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</si>
  <si>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</si>
  <si>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</si>
  <si>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</si>
  <si>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</si>
  <si>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</si>
  <si>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</si>
  <si>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</si>
  <si>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</si>
  <si>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</si>
  <si>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</si>
  <si>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</si>
  <si>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</si>
  <si>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</si>
  <si>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</si>
  <si>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</si>
  <si>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</si>
  <si>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</si>
  <si>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</si>
  <si>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</si>
  <si>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</si>
  <si>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</si>
  <si>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</si>
  <si>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</si>
  <si>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</si>
  <si>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</si>
  <si>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</si>
  <si>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</si>
  <si>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</si>
  <si>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</si>
  <si>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</si>
  <si>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</si>
  <si>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</si>
  <si>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</si>
  <si>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</si>
  <si>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</si>
  <si>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</si>
  <si>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</si>
  <si>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</si>
  <si>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</si>
  <si>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</si>
  <si>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</si>
  <si>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</si>
  <si>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</si>
  <si>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</si>
  <si>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</si>
  <si>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</si>
  <si>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</si>
  <si>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</si>
  <si>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</si>
  <si>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</si>
  <si>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</si>
  <si>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</si>
  <si>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</si>
  <si>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</si>
  <si>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</si>
  <si>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</si>
  <si>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</si>
  <si>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</si>
  <si>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</si>
  <si>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</si>
  <si>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</si>
  <si>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</si>
  <si>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</si>
  <si>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</si>
  <si>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</si>
  <si>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</si>
  <si>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</si>
  <si>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</si>
  <si>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</si>
  <si>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</si>
  <si>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</si>
  <si>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</si>
  <si>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</si>
  <si>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</si>
  <si>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</si>
  <si>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</si>
  <si>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</si>
  <si>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</si>
  <si>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</si>
  <si>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</si>
  <si>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</si>
  <si>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</si>
  <si>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</si>
  <si>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</si>
  <si>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</si>
  <si>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</si>
  <si>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</si>
  <si>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</si>
  <si>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</si>
  <si>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</si>
  <si>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</si>
  <si>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</si>
  <si>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</si>
  <si>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</si>
  <si>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</si>
  <si>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</si>
  <si>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</si>
  <si>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</si>
  <si>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</si>
  <si>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</si>
  <si>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</si>
  <si>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</si>
  <si>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</si>
  <si>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</si>
  <si>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</si>
  <si>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</si>
  <si>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</si>
  <si>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</si>
  <si>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</si>
  <si>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</si>
  <si>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</si>
  <si>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</si>
  <si>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</si>
  <si>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</si>
  <si>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</si>
  <si>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</si>
  <si>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</si>
  <si>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</si>
  <si>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</si>
  <si>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</si>
  <si>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</si>
  <si>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</si>
  <si>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</si>
  <si>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</si>
  <si>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</si>
  <si>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</si>
  <si>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</si>
  <si>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</si>
  <si>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</si>
  <si>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</si>
  <si>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</si>
  <si>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</si>
  <si>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</si>
  <si>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</si>
  <si>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</si>
  <si>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</si>
  <si>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</si>
  <si>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</si>
  <si>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</si>
  <si>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</si>
  <si>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</si>
  <si>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</si>
  <si>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</si>
  <si>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</si>
  <si>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</si>
  <si>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</si>
  <si>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</si>
  <si>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</si>
  <si>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</si>
  <si>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</si>
  <si>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</si>
  <si>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</si>
  <si>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</si>
  <si>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</si>
  <si>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</si>
  <si>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</si>
  <si>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</si>
  <si>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</si>
  <si>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</si>
  <si>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</si>
  <si>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</si>
  <si>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</si>
  <si>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</si>
  <si>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</si>
  <si>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</si>
  <si>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</si>
  <si>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</si>
  <si>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</si>
  <si>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</si>
  <si>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</si>
  <si>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</si>
  <si>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</si>
  <si>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</si>
  <si>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</si>
  <si>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</si>
  <si>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</si>
  <si>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</si>
  <si>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</si>
  <si>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</si>
  <si>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</si>
  <si>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</si>
  <si>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</si>
  <si>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</si>
  <si>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</si>
  <si>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</si>
  <si>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</si>
  <si>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</si>
  <si>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</si>
  <si>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</si>
  <si>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</si>
  <si>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</si>
  <si>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</si>
  <si>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</si>
  <si>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</si>
  <si>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</si>
  <si>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</si>
  <si>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</si>
  <si>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</si>
  <si>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</si>
  <si>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</si>
  <si>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</si>
  <si>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</si>
  <si>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</si>
  <si>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</si>
  <si>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</si>
  <si>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</si>
  <si>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</si>
  <si>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</si>
  <si>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</si>
  <si>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</si>
  <si>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</si>
  <si>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</si>
  <si>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</si>
  <si>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</si>
  <si>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</si>
  <si>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</si>
  <si>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</si>
  <si>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</si>
  <si>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</si>
  <si>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</si>
  <si>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</si>
  <si>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</si>
  <si>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</si>
  <si>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</si>
  <si>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</si>
  <si>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</si>
  <si>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</si>
  <si>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</si>
  <si>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</si>
  <si>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</si>
  <si>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</si>
  <si>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</si>
  <si>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</si>
  <si>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</si>
  <si>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</si>
  <si>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</si>
  <si>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</si>
  <si>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</si>
  <si>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</si>
  <si>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</si>
  <si>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</si>
  <si>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</si>
  <si>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</si>
  <si>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</si>
  <si>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</si>
  <si>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</si>
  <si>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</si>
  <si>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</si>
  <si>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</si>
  <si>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</si>
  <si>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</si>
  <si>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</si>
  <si>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</si>
  <si>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</si>
  <si>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</si>
  <si>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</si>
  <si>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</si>
  <si>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</si>
  <si>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</si>
  <si>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</si>
  <si>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</si>
  <si>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</si>
  <si>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</si>
  <si>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</si>
  <si>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</si>
  <si>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</si>
  <si>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</si>
  <si>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</si>
  <si>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</si>
  <si>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</si>
  <si>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</si>
  <si>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</si>
  <si>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</si>
  <si>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</si>
  <si>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</si>
  <si>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</si>
  <si>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</si>
  <si>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</si>
  <si>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</si>
  <si>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</si>
  <si>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</si>
  <si>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</si>
  <si>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</si>
  <si>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</si>
  <si>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</si>
  <si>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</si>
  <si>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</si>
  <si>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</si>
  <si>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</si>
  <si>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</si>
  <si>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</si>
  <si>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</si>
  <si>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</si>
  <si>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</si>
  <si>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</si>
  <si>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</si>
  <si>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</si>
  <si>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</si>
  <si>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</si>
  <si>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</si>
  <si>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</si>
  <si>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</si>
  <si>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</si>
  <si>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</si>
  <si>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</si>
  <si>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</si>
  <si>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</si>
  <si>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</si>
  <si>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</si>
  <si>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</si>
  <si>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</si>
  <si>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</si>
  <si>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</si>
  <si>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</si>
  <si>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</si>
  <si>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</si>
  <si>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</si>
  <si>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</si>
  <si>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</si>
  <si>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</si>
  <si>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</si>
  <si>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</si>
  <si>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</si>
  <si>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</si>
  <si>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</si>
  <si>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</si>
  <si>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</si>
  <si>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</si>
  <si>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</si>
  <si>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</si>
  <si>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</si>
  <si>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</si>
  <si>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</si>
  <si>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</si>
  <si>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</si>
  <si>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</si>
  <si>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</si>
  <si>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</si>
  <si>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</si>
  <si>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</si>
  <si>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</si>
  <si>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</si>
  <si>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</si>
  <si>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</si>
  <si>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</si>
  <si>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</si>
  <si>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</si>
  <si>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</si>
  <si>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</si>
  <si>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</si>
  <si>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</si>
  <si>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</si>
  <si>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</si>
  <si>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</si>
  <si>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AUGUSTA HARAMBAŠIĆA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</si>
</sst>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1470037.1900000002</v>
      </c>
      <c r="D2" s="6">
        <f>'PR-RAS'!E6</f>
        <v>1752503.4299999997</v>
      </c>
      <c r="E2" s="6">
        <v>0</v>
      </c>
      <c r="F2" s="6">
        <v>0</v>
      </c>
      <c r="G2" s="7">
        <f t="shared" ref="G2:G264" si="0">(B2/1000)*(C2*1+D2*2)</f>
        <v>4975.0440499999995</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1100034.74</v>
      </c>
      <c r="D46" s="1">
        <f>'PR-RAS'!E50</f>
        <v>1361286.3699999999</v>
      </c>
      <c r="E46" s="1">
        <v>0</v>
      </c>
      <c r="F46" s="1">
        <v>0</v>
      </c>
      <c r="G46" s="2">
        <f t="shared" si="0"/>
        <v>172017.33659999998</v>
      </c>
      <c r="H46" s="2">
        <f t="shared" si="1"/>
        <v>0.62999999988824129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1069004.97</v>
      </c>
      <c r="D64" s="1">
        <f>'PR-RAS'!E68</f>
        <v>1327362.69</v>
      </c>
      <c r="E64" s="1">
        <v>0</v>
      </c>
      <c r="F64" s="1">
        <v>0</v>
      </c>
      <c r="G64" s="2">
        <f t="shared" si="0"/>
        <v>234595.01204999999</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1035997.33</v>
      </c>
      <c r="D65" s="1">
        <f>'PR-RAS'!E69</f>
        <v>1296124.67</v>
      </c>
      <c r="E65" s="1">
        <v>0</v>
      </c>
      <c r="F65" s="1">
        <v>0</v>
      </c>
      <c r="G65" s="2">
        <f t="shared" si="0"/>
        <v>232207.78688</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33007.64</v>
      </c>
      <c r="D66" s="1">
        <f>'PR-RAS'!E70</f>
        <v>31238.02</v>
      </c>
      <c r="E66" s="1">
        <v>0</v>
      </c>
      <c r="F66" s="1">
        <v>0</v>
      </c>
      <c r="G66" s="2">
        <f t="shared" si="0"/>
        <v>6206.4391999999998</v>
      </c>
      <c r="H66" s="2">
        <f t="shared" si="1"/>
        <v>0.38000000000101863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31029.77</v>
      </c>
      <c r="D73" s="1">
        <f>'PR-RAS'!E77</f>
        <v>33923.68</v>
      </c>
      <c r="E73" s="1">
        <v>0</v>
      </c>
      <c r="F73" s="1">
        <v>0</v>
      </c>
      <c r="G73" s="2">
        <f t="shared" si="0"/>
        <v>7119.1533600000002</v>
      </c>
      <c r="H73" s="2">
        <f t="shared" si="1"/>
        <v>0.5499999999992724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164</v>
      </c>
      <c r="D74" s="1">
        <f>'PR-RAS'!E78</f>
        <v>132</v>
      </c>
      <c r="E74" s="1">
        <v>0</v>
      </c>
      <c r="F74" s="1">
        <v>0</v>
      </c>
      <c r="G74" s="2">
        <f t="shared" si="0"/>
        <v>31.244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30865.77</v>
      </c>
      <c r="D76" s="1">
        <f>'PR-RAS'!E80</f>
        <v>33791.68</v>
      </c>
      <c r="E76" s="1">
        <v>0</v>
      </c>
      <c r="F76" s="1">
        <v>0</v>
      </c>
      <c r="G76" s="2">
        <f t="shared" si="0"/>
        <v>7383.6847500000003</v>
      </c>
      <c r="H76" s="2">
        <f t="shared" si="1"/>
        <v>0.5499999999992724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0.09</v>
      </c>
      <c r="E78" s="1">
        <v>0</v>
      </c>
      <c r="F78" s="1">
        <v>0</v>
      </c>
      <c r="G78" s="2">
        <f t="shared" si="0"/>
        <v>1.848E-2</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0.09</v>
      </c>
      <c r="E79" s="1">
        <v>0</v>
      </c>
      <c r="F79" s="1">
        <v>0</v>
      </c>
      <c r="G79" s="2">
        <f t="shared" si="0"/>
        <v>1.8720000000000001E-2</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0.09</v>
      </c>
      <c r="E81" s="1">
        <v>0</v>
      </c>
      <c r="F81" s="1">
        <v>0</v>
      </c>
      <c r="G81" s="2">
        <f t="shared" si="0"/>
        <v>1.9199999999999998E-2</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59411.34</v>
      </c>
      <c r="D102" s="1">
        <f>'PR-RAS'!E106</f>
        <v>49970.14</v>
      </c>
      <c r="E102" s="1">
        <v>0</v>
      </c>
      <c r="F102" s="1">
        <v>0</v>
      </c>
      <c r="G102" s="2">
        <f t="shared" si="0"/>
        <v>16094.51362</v>
      </c>
      <c r="H102" s="2">
        <f t="shared" si="1"/>
        <v>0.47999999999592546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59411.34</v>
      </c>
      <c r="D108" s="1">
        <f>'PR-RAS'!E112</f>
        <v>49970.14</v>
      </c>
      <c r="E108" s="1">
        <v>0</v>
      </c>
      <c r="F108" s="1">
        <v>0</v>
      </c>
      <c r="G108" s="2">
        <f t="shared" si="0"/>
        <v>17050.623339999998</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59411.34</v>
      </c>
      <c r="D113" s="1">
        <f>'PR-RAS'!E117</f>
        <v>49970.14</v>
      </c>
      <c r="E113" s="1">
        <v>0</v>
      </c>
      <c r="F113" s="1">
        <v>0</v>
      </c>
      <c r="G113" s="2">
        <f t="shared" si="0"/>
        <v>17847.381440000001</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20488.29</v>
      </c>
      <c r="D120" s="1">
        <f>'PR-RAS'!E124</f>
        <v>22316.15</v>
      </c>
      <c r="E120" s="1">
        <v>0</v>
      </c>
      <c r="F120" s="1">
        <v>0</v>
      </c>
      <c r="G120" s="2">
        <f t="shared" si="0"/>
        <v>7749.3502100000005</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16981.21</v>
      </c>
      <c r="D121" s="1">
        <f>'PR-RAS'!E125</f>
        <v>22316.15</v>
      </c>
      <c r="E121" s="1">
        <v>0</v>
      </c>
      <c r="F121" s="1">
        <v>0</v>
      </c>
      <c r="G121" s="2">
        <f t="shared" si="0"/>
        <v>7393.6211999999996</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16981.21</v>
      </c>
      <c r="D123" s="1">
        <f>'PR-RAS'!E127</f>
        <v>22316.15</v>
      </c>
      <c r="E123" s="1">
        <v>0</v>
      </c>
      <c r="F123" s="1">
        <v>0</v>
      </c>
      <c r="G123" s="2">
        <f t="shared" si="0"/>
        <v>7516.8482199999999</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3507.08</v>
      </c>
      <c r="D124" s="1">
        <f>'PR-RAS'!E128</f>
        <v>0</v>
      </c>
      <c r="E124" s="1">
        <v>0</v>
      </c>
      <c r="F124" s="1">
        <v>0</v>
      </c>
      <c r="G124" s="2">
        <f t="shared" si="0"/>
        <v>431.37083999999999</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3507.08</v>
      </c>
      <c r="D125" s="1">
        <f>'PR-RAS'!E129</f>
        <v>0</v>
      </c>
      <c r="E125" s="1">
        <v>0</v>
      </c>
      <c r="F125" s="1">
        <v>0</v>
      </c>
      <c r="G125" s="2">
        <f t="shared" si="0"/>
        <v>434.87791999999996</v>
      </c>
      <c r="H125" s="2">
        <f t="shared" si="1"/>
        <v>7.999999999992724E-2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290102.76</v>
      </c>
      <c r="D129" s="1">
        <f>'PR-RAS'!E133</f>
        <v>318930.68</v>
      </c>
      <c r="E129" s="1">
        <v>0</v>
      </c>
      <c r="F129" s="1">
        <v>0</v>
      </c>
      <c r="G129" s="2">
        <f t="shared" si="0"/>
        <v>118779.40736</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290102.76</v>
      </c>
      <c r="D130" s="1">
        <f>'PR-RAS'!E134</f>
        <v>318930.68</v>
      </c>
      <c r="E130" s="1">
        <v>0</v>
      </c>
      <c r="F130" s="1">
        <v>0</v>
      </c>
      <c r="G130" s="2">
        <f t="shared" si="0"/>
        <v>119707.37148</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271633.49</v>
      </c>
      <c r="D131" s="1">
        <f>'PR-RAS'!E135</f>
        <v>318303.83</v>
      </c>
      <c r="E131" s="1">
        <v>0</v>
      </c>
      <c r="F131" s="1">
        <v>0</v>
      </c>
      <c r="G131" s="2">
        <f t="shared" si="0"/>
        <v>118071.34950000001</v>
      </c>
      <c r="H131" s="2">
        <f t="shared" si="1"/>
        <v>0.65999999997438863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18469.27</v>
      </c>
      <c r="D132" s="1">
        <f>'PR-RAS'!E136</f>
        <v>626.85</v>
      </c>
      <c r="E132" s="1">
        <v>0</v>
      </c>
      <c r="F132" s="1">
        <v>0</v>
      </c>
      <c r="G132" s="2">
        <f t="shared" si="0"/>
        <v>2583.7090700000003</v>
      </c>
      <c r="H132" s="2">
        <f t="shared" si="1"/>
        <v>0.42000000000041382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1377794.43</v>
      </c>
      <c r="D147" s="1">
        <f>'PR-RAS'!E151</f>
        <v>1680730.53</v>
      </c>
      <c r="E147" s="1">
        <v>0</v>
      </c>
      <c r="F147" s="1">
        <v>0</v>
      </c>
      <c r="G147" s="2">
        <f t="shared" si="0"/>
        <v>691931.30154000001</v>
      </c>
      <c r="H147" s="2">
        <f t="shared" si="1"/>
        <v>0.89999999990686774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1112302.8799999999</v>
      </c>
      <c r="D148" s="1">
        <f>'PR-RAS'!E152</f>
        <v>1413858.34</v>
      </c>
      <c r="E148" s="1">
        <v>0</v>
      </c>
      <c r="F148" s="1">
        <v>0</v>
      </c>
      <c r="G148" s="2">
        <f t="shared" si="0"/>
        <v>579182.87531999999</v>
      </c>
      <c r="H148" s="2">
        <f t="shared" si="1"/>
        <v>0.46000000019557774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925976.46</v>
      </c>
      <c r="D149" s="1">
        <f>'PR-RAS'!E153</f>
        <v>1175621.22</v>
      </c>
      <c r="E149" s="1">
        <v>0</v>
      </c>
      <c r="F149" s="1">
        <v>0</v>
      </c>
      <c r="G149" s="2">
        <f t="shared" si="0"/>
        <v>485028.39719999995</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903312.09</v>
      </c>
      <c r="D150" s="1">
        <f>'PR-RAS'!E154</f>
        <v>1143198</v>
      </c>
      <c r="E150" s="1">
        <v>0</v>
      </c>
      <c r="F150" s="1">
        <v>0</v>
      </c>
      <c r="G150" s="2">
        <f t="shared" si="0"/>
        <v>475266.50540999998</v>
      </c>
      <c r="H150" s="2">
        <f t="shared" si="1"/>
        <v>8.999999996740371E-2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21942.41</v>
      </c>
      <c r="D152" s="1">
        <f>'PR-RAS'!E156</f>
        <v>31648.48</v>
      </c>
      <c r="E152" s="1">
        <v>0</v>
      </c>
      <c r="F152" s="1">
        <v>0</v>
      </c>
      <c r="G152" s="2">
        <f t="shared" si="0"/>
        <v>12871.144869999998</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721.96</v>
      </c>
      <c r="D153" s="1">
        <f>'PR-RAS'!E157</f>
        <v>774.74</v>
      </c>
      <c r="E153" s="1">
        <v>0</v>
      </c>
      <c r="F153" s="1">
        <v>0</v>
      </c>
      <c r="G153" s="2">
        <f t="shared" si="0"/>
        <v>345.25887999999998</v>
      </c>
      <c r="H153" s="2">
        <f t="shared" si="1"/>
        <v>0.29999999999995453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39782.46</v>
      </c>
      <c r="D154" s="1">
        <f>'PR-RAS'!E158</f>
        <v>52884.1</v>
      </c>
      <c r="E154" s="1">
        <v>0</v>
      </c>
      <c r="F154" s="1">
        <v>0</v>
      </c>
      <c r="G154" s="2">
        <f t="shared" si="0"/>
        <v>22269.250980000001</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146543.96</v>
      </c>
      <c r="D155" s="1">
        <f>'PR-RAS'!E159</f>
        <v>185353.02000000002</v>
      </c>
      <c r="E155" s="1">
        <v>0</v>
      </c>
      <c r="F155" s="1">
        <v>0</v>
      </c>
      <c r="G155" s="2">
        <f t="shared" si="0"/>
        <v>79656.5</v>
      </c>
      <c r="H155" s="2">
        <f t="shared" si="1"/>
        <v>6.0000000026775524E-2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146537.41</v>
      </c>
      <c r="D157" s="1">
        <f>'PR-RAS'!E161</f>
        <v>185336.01</v>
      </c>
      <c r="E157" s="1">
        <v>0</v>
      </c>
      <c r="F157" s="1">
        <v>0</v>
      </c>
      <c r="G157" s="2">
        <f t="shared" si="0"/>
        <v>80684.671080000015</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6.55</v>
      </c>
      <c r="D158" s="1">
        <f>'PR-RAS'!E162</f>
        <v>17.010000000000002</v>
      </c>
      <c r="E158" s="1">
        <v>0</v>
      </c>
      <c r="F158" s="1">
        <v>0</v>
      </c>
      <c r="G158" s="2">
        <f t="shared" si="0"/>
        <v>6.3694899999999999</v>
      </c>
      <c r="H158" s="2">
        <f t="shared" si="1"/>
        <v>0.46000000000000174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229657.62000000002</v>
      </c>
      <c r="D159" s="1">
        <f>'PR-RAS'!E163</f>
        <v>227717.65999999997</v>
      </c>
      <c r="E159" s="1">
        <v>0</v>
      </c>
      <c r="F159" s="1">
        <v>0</v>
      </c>
      <c r="G159" s="2">
        <f t="shared" si="0"/>
        <v>108244.68452</v>
      </c>
      <c r="H159" s="2">
        <f t="shared" si="1"/>
        <v>0.72000000000116415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25435.14</v>
      </c>
      <c r="D160" s="1">
        <f>'PR-RAS'!E164</f>
        <v>25250.66</v>
      </c>
      <c r="E160" s="1">
        <v>0</v>
      </c>
      <c r="F160" s="1">
        <v>0</v>
      </c>
      <c r="G160" s="2">
        <f t="shared" si="0"/>
        <v>12073.897139999999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5198.57</v>
      </c>
      <c r="D161" s="1">
        <f>'PR-RAS'!E165</f>
        <v>4777.62</v>
      </c>
      <c r="E161" s="1">
        <v>0</v>
      </c>
      <c r="F161" s="1">
        <v>0</v>
      </c>
      <c r="G161" s="2">
        <f t="shared" si="0"/>
        <v>2360.6095999999998</v>
      </c>
      <c r="H161" s="2">
        <f t="shared" si="1"/>
        <v>0.81000000000040018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19614.07</v>
      </c>
      <c r="D162" s="1">
        <f>'PR-RAS'!E166</f>
        <v>18767.34</v>
      </c>
      <c r="E162" s="1">
        <v>0</v>
      </c>
      <c r="F162" s="1">
        <v>0</v>
      </c>
      <c r="G162" s="2">
        <f t="shared" si="0"/>
        <v>9200.9487499999996</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562.5</v>
      </c>
      <c r="D163" s="1">
        <f>'PR-RAS'!E167</f>
        <v>1475</v>
      </c>
      <c r="E163" s="1">
        <v>0</v>
      </c>
      <c r="F163" s="1">
        <v>0</v>
      </c>
      <c r="G163" s="2">
        <f t="shared" si="0"/>
        <v>569.02499999999998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v>
      </c>
      <c r="D164" s="1">
        <f>'PR-RAS'!E168</f>
        <v>230.7</v>
      </c>
      <c r="E164" s="1">
        <v>0</v>
      </c>
      <c r="F164" s="1">
        <v>0</v>
      </c>
      <c r="G164" s="2">
        <f t="shared" si="0"/>
        <v>84.988200000000006</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143110.83000000002</v>
      </c>
      <c r="D165" s="1">
        <f>'PR-RAS'!E169</f>
        <v>123262.73</v>
      </c>
      <c r="E165" s="1">
        <v>0</v>
      </c>
      <c r="F165" s="1">
        <v>0</v>
      </c>
      <c r="G165" s="2">
        <f t="shared" si="0"/>
        <v>63900.35156000001</v>
      </c>
      <c r="H165" s="2">
        <f t="shared" si="1"/>
        <v>0.43999999998777639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24033.15</v>
      </c>
      <c r="D166" s="1">
        <f>'PR-RAS'!E170</f>
        <v>16271.26</v>
      </c>
      <c r="E166" s="1">
        <v>0</v>
      </c>
      <c r="F166" s="1">
        <v>0</v>
      </c>
      <c r="G166" s="2">
        <f t="shared" si="0"/>
        <v>9334.9855499999994</v>
      </c>
      <c r="H166" s="2">
        <f t="shared" si="1"/>
        <v>0.41000000000167347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78326.509999999995</v>
      </c>
      <c r="D167" s="1">
        <f>'PR-RAS'!E171</f>
        <v>75243.42</v>
      </c>
      <c r="E167" s="1">
        <v>0</v>
      </c>
      <c r="F167" s="1">
        <v>0</v>
      </c>
      <c r="G167" s="2">
        <f t="shared" si="0"/>
        <v>37983.016100000001</v>
      </c>
      <c r="H167" s="2">
        <f t="shared" si="1"/>
        <v>0.91000000000349246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37433.49</v>
      </c>
      <c r="D168" s="1">
        <f>'PR-RAS'!E172</f>
        <v>30881.58</v>
      </c>
      <c r="E168" s="1">
        <v>0</v>
      </c>
      <c r="F168" s="1">
        <v>0</v>
      </c>
      <c r="G168" s="2">
        <f t="shared" si="0"/>
        <v>16565.840550000001</v>
      </c>
      <c r="H168" s="2">
        <f t="shared" si="1"/>
        <v>0.9099999999962165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2140.25</v>
      </c>
      <c r="D169" s="1">
        <f>'PR-RAS'!E173</f>
        <v>143.69999999999999</v>
      </c>
      <c r="E169" s="1">
        <v>0</v>
      </c>
      <c r="F169" s="1">
        <v>0</v>
      </c>
      <c r="G169" s="2">
        <f t="shared" si="0"/>
        <v>407.84520000000003</v>
      </c>
      <c r="H169" s="2">
        <f t="shared" si="1"/>
        <v>0.55000000000001137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1057.48</v>
      </c>
      <c r="D170" s="1">
        <f>'PR-RAS'!E174</f>
        <v>180.1</v>
      </c>
      <c r="E170" s="1">
        <v>0</v>
      </c>
      <c r="F170" s="1">
        <v>0</v>
      </c>
      <c r="G170" s="2">
        <f t="shared" si="0"/>
        <v>239.58792000000003</v>
      </c>
      <c r="H170" s="2">
        <f t="shared" si="1"/>
        <v>0.58000000000001251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119.95</v>
      </c>
      <c r="D172" s="1">
        <f>'PR-RAS'!E176</f>
        <v>542.66999999999996</v>
      </c>
      <c r="E172" s="1">
        <v>0</v>
      </c>
      <c r="F172" s="1">
        <v>0</v>
      </c>
      <c r="G172" s="2">
        <f t="shared" si="0"/>
        <v>206.10459</v>
      </c>
      <c r="H172" s="2">
        <f t="shared" si="1"/>
        <v>0.38000000000003809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55773.3</v>
      </c>
      <c r="D173" s="1">
        <f>'PR-RAS'!E177</f>
        <v>72272.149999999994</v>
      </c>
      <c r="E173" s="1">
        <v>0</v>
      </c>
      <c r="F173" s="1">
        <v>0</v>
      </c>
      <c r="G173" s="2">
        <f t="shared" si="0"/>
        <v>34454.627199999995</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7605.58</v>
      </c>
      <c r="D174" s="1">
        <f>'PR-RAS'!E178</f>
        <v>12653.67</v>
      </c>
      <c r="E174" s="1">
        <v>0</v>
      </c>
      <c r="F174" s="1">
        <v>0</v>
      </c>
      <c r="G174" s="2">
        <f t="shared" si="0"/>
        <v>5693.9351599999991</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7945.2</v>
      </c>
      <c r="D175" s="1">
        <f>'PR-RAS'!E179</f>
        <v>22109.54</v>
      </c>
      <c r="E175" s="1">
        <v>0</v>
      </c>
      <c r="F175" s="1">
        <v>0</v>
      </c>
      <c r="G175" s="2">
        <f t="shared" si="0"/>
        <v>9076.5847199999989</v>
      </c>
      <c r="H175" s="2">
        <f t="shared" si="1"/>
        <v>0.65999999999894499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8583.73</v>
      </c>
      <c r="D177" s="1">
        <f>'PR-RAS'!E181</f>
        <v>11149.15</v>
      </c>
      <c r="E177" s="1">
        <v>0</v>
      </c>
      <c r="F177" s="1">
        <v>0</v>
      </c>
      <c r="G177" s="2">
        <f t="shared" si="0"/>
        <v>5435.2372799999994</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600</v>
      </c>
      <c r="D178" s="1">
        <f>'PR-RAS'!E182</f>
        <v>600</v>
      </c>
      <c r="E178" s="1">
        <v>0</v>
      </c>
      <c r="F178" s="1">
        <v>0</v>
      </c>
      <c r="G178" s="2">
        <f t="shared" si="0"/>
        <v>318.59999999999997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3704.43</v>
      </c>
      <c r="D179" s="1">
        <f>'PR-RAS'!E183</f>
        <v>4088.95</v>
      </c>
      <c r="E179" s="1">
        <v>0</v>
      </c>
      <c r="F179" s="1">
        <v>0</v>
      </c>
      <c r="G179" s="2">
        <f t="shared" si="0"/>
        <v>2115.05474</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13832.74</v>
      </c>
      <c r="D180" s="1">
        <f>'PR-RAS'!E184</f>
        <v>8945</v>
      </c>
      <c r="E180" s="1">
        <v>0</v>
      </c>
      <c r="F180" s="1">
        <v>0</v>
      </c>
      <c r="G180" s="2">
        <f t="shared" si="0"/>
        <v>5678.3704599999992</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3828.36</v>
      </c>
      <c r="D181" s="1">
        <f>'PR-RAS'!E185</f>
        <v>4929.03</v>
      </c>
      <c r="E181" s="1">
        <v>0</v>
      </c>
      <c r="F181" s="1">
        <v>0</v>
      </c>
      <c r="G181" s="2">
        <f t="shared" si="0"/>
        <v>2463.5556000000001</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9673.26</v>
      </c>
      <c r="D182" s="1">
        <f>'PR-RAS'!E186</f>
        <v>7796.81</v>
      </c>
      <c r="E182" s="1">
        <v>0</v>
      </c>
      <c r="F182" s="1">
        <v>0</v>
      </c>
      <c r="G182" s="2">
        <f t="shared" si="0"/>
        <v>4573.3052799999996</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5338.3499999999995</v>
      </c>
      <c r="D184" s="1">
        <f>'PR-RAS'!E188</f>
        <v>6932.12</v>
      </c>
      <c r="E184" s="1">
        <v>0</v>
      </c>
      <c r="F184" s="1">
        <v>0</v>
      </c>
      <c r="G184" s="2">
        <f t="shared" si="0"/>
        <v>3514.0739699999999</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3631.53</v>
      </c>
      <c r="D185" s="1">
        <f>'PR-RAS'!E189</f>
        <v>4617.2700000000004</v>
      </c>
      <c r="E185" s="1">
        <v>0</v>
      </c>
      <c r="F185" s="1">
        <v>0</v>
      </c>
      <c r="G185" s="2">
        <f t="shared" si="0"/>
        <v>2367.3568800000003</v>
      </c>
      <c r="H185" s="2">
        <f t="shared" si="1"/>
        <v>0.74000000000023647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799.38</v>
      </c>
      <c r="D187" s="1">
        <f>'PR-RAS'!E191</f>
        <v>359.23</v>
      </c>
      <c r="E187" s="1">
        <v>0</v>
      </c>
      <c r="F187" s="1">
        <v>0</v>
      </c>
      <c r="G187" s="2">
        <f t="shared" si="0"/>
        <v>282.31824</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296.17</v>
      </c>
      <c r="D188" s="1">
        <f>'PR-RAS'!E192</f>
        <v>278.08999999999997</v>
      </c>
      <c r="E188" s="1">
        <v>0</v>
      </c>
      <c r="F188" s="1">
        <v>0</v>
      </c>
      <c r="G188" s="2">
        <f t="shared" si="0"/>
        <v>159.38944999999998</v>
      </c>
      <c r="H188" s="2">
        <f t="shared" si="1"/>
        <v>0.25999999999999091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239.72</v>
      </c>
      <c r="D189" s="1">
        <f>'PR-RAS'!E193</f>
        <v>161.12</v>
      </c>
      <c r="E189" s="1">
        <v>0</v>
      </c>
      <c r="F189" s="1">
        <v>0</v>
      </c>
      <c r="G189" s="2">
        <f t="shared" si="0"/>
        <v>105.64848000000001</v>
      </c>
      <c r="H189" s="2">
        <f t="shared" si="1"/>
        <v>0.40000000000000568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284.11</v>
      </c>
      <c r="D190" s="1">
        <f>'PR-RAS'!E194</f>
        <v>581.82000000000005</v>
      </c>
      <c r="E190" s="1">
        <v>0</v>
      </c>
      <c r="F190" s="1">
        <v>0</v>
      </c>
      <c r="G190" s="2">
        <f t="shared" si="0"/>
        <v>273.62475000000001</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87.44</v>
      </c>
      <c r="D191" s="1">
        <f>'PR-RAS'!E195</f>
        <v>934.59</v>
      </c>
      <c r="E191" s="1">
        <v>0</v>
      </c>
      <c r="F191" s="1">
        <v>0</v>
      </c>
      <c r="G191" s="2">
        <f t="shared" si="0"/>
        <v>371.75780000000003</v>
      </c>
      <c r="H191" s="2">
        <f t="shared" si="1"/>
        <v>0.84999999999996589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1568.17</v>
      </c>
      <c r="D192" s="1">
        <f>'PR-RAS'!E196</f>
        <v>2451.81</v>
      </c>
      <c r="E192" s="1">
        <v>0</v>
      </c>
      <c r="F192" s="1">
        <v>0</v>
      </c>
      <c r="G192" s="2">
        <f t="shared" si="0"/>
        <v>1236.1118899999999</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1568.17</v>
      </c>
      <c r="D206" s="1">
        <f>'PR-RAS'!E210</f>
        <v>2451.81</v>
      </c>
      <c r="E206" s="1">
        <v>0</v>
      </c>
      <c r="F206" s="1">
        <v>0</v>
      </c>
      <c r="G206" s="2">
        <f t="shared" si="0"/>
        <v>1326.71695</v>
      </c>
      <c r="H206" s="2">
        <f t="shared" si="1"/>
        <v>0.36000000000012733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1356.68</v>
      </c>
      <c r="D207" s="1">
        <f>'PR-RAS'!E211</f>
        <v>1426.29</v>
      </c>
      <c r="E207" s="1">
        <v>0</v>
      </c>
      <c r="F207" s="1">
        <v>0</v>
      </c>
      <c r="G207" s="2">
        <f t="shared" si="0"/>
        <v>867.10756000000003</v>
      </c>
      <c r="H207" s="2">
        <f t="shared" si="1"/>
        <v>0.60999999999989996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211.49</v>
      </c>
      <c r="D209" s="1">
        <f>'PR-RAS'!E213</f>
        <v>585.52</v>
      </c>
      <c r="E209" s="1">
        <v>0</v>
      </c>
      <c r="F209" s="1">
        <v>0</v>
      </c>
      <c r="G209" s="2">
        <f t="shared" si="0"/>
        <v>287.56623999999999</v>
      </c>
      <c r="H209" s="2">
        <f t="shared" si="1"/>
        <v>0.97000000000002728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440</v>
      </c>
      <c r="E210" s="1">
        <v>0</v>
      </c>
      <c r="F210" s="1">
        <v>0</v>
      </c>
      <c r="G210" s="2">
        <f t="shared" si="0"/>
        <v>183.92</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33420.57</v>
      </c>
      <c r="D248" s="1">
        <f>'PR-RAS'!E252</f>
        <v>35797.81</v>
      </c>
      <c r="E248" s="1">
        <v>0</v>
      </c>
      <c r="F248" s="1">
        <v>0</v>
      </c>
      <c r="G248" s="2">
        <f t="shared" si="0"/>
        <v>25938.998930000002</v>
      </c>
      <c r="H248" s="2">
        <f t="shared" si="1"/>
        <v>0.62000000000261934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33420.57</v>
      </c>
      <c r="D255" s="1">
        <f>'PR-RAS'!E259</f>
        <v>35797.81</v>
      </c>
      <c r="E255" s="1">
        <v>0</v>
      </c>
      <c r="F255" s="1">
        <v>0</v>
      </c>
      <c r="G255" s="2">
        <f t="shared" si="0"/>
        <v>26674.112260000002</v>
      </c>
      <c r="H255" s="2">
        <f t="shared" si="1"/>
        <v>0.62000000000261934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33420.57</v>
      </c>
      <c r="D257" s="1">
        <f>'PR-RAS'!E261</f>
        <v>35797.81</v>
      </c>
      <c r="E257" s="1">
        <v>0</v>
      </c>
      <c r="F257" s="1">
        <v>0</v>
      </c>
      <c r="G257" s="2">
        <f t="shared" si="0"/>
        <v>26884.144640000002</v>
      </c>
      <c r="H257" s="2">
        <f t="shared" si="1"/>
        <v>0.62000000000261934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845.19</v>
      </c>
      <c r="D259" s="1">
        <f>'PR-RAS'!E263</f>
        <v>904.91</v>
      </c>
      <c r="E259" s="1">
        <v>0</v>
      </c>
      <c r="F259" s="1">
        <v>0</v>
      </c>
      <c r="G259" s="2">
        <f t="shared" si="0"/>
        <v>684.99258000000009</v>
      </c>
      <c r="H259" s="2">
        <f t="shared" si="1"/>
        <v>0.2800000000000864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845.19</v>
      </c>
      <c r="D260" s="1">
        <f>'PR-RAS'!E264</f>
        <v>904.91</v>
      </c>
      <c r="E260" s="1">
        <v>0</v>
      </c>
      <c r="F260" s="1">
        <v>0</v>
      </c>
      <c r="G260" s="2">
        <f t="shared" si="0"/>
        <v>687.64759000000004</v>
      </c>
      <c r="H260" s="2">
        <f t="shared" si="1"/>
        <v>0.2800000000000864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845.19</v>
      </c>
      <c r="D262" s="1">
        <f>'PR-RAS'!E266</f>
        <v>904.91</v>
      </c>
      <c r="E262" s="1">
        <v>0</v>
      </c>
      <c r="F262" s="1">
        <v>0</v>
      </c>
      <c r="G262" s="2">
        <f t="shared" si="0"/>
        <v>692.95761000000005</v>
      </c>
      <c r="H262" s="2">
        <f t="shared" si="1"/>
        <v>0.2800000000000864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1377794.43</v>
      </c>
      <c r="D285" s="1">
        <f>'PR-RAS'!E289</f>
        <v>1680730.53</v>
      </c>
      <c r="E285" s="1">
        <v>0</v>
      </c>
      <c r="F285" s="1">
        <v>0</v>
      </c>
      <c r="G285" s="2">
        <f t="shared" si="8"/>
        <v>1345948.5591599999</v>
      </c>
      <c r="H285" s="2">
        <f t="shared" si="9"/>
        <v>0.89999999990686774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92242.760000000242</v>
      </c>
      <c r="D286" s="1">
        <f>'PR-RAS'!E290</f>
        <v>71772.899999999674</v>
      </c>
      <c r="E286" s="1">
        <v>0</v>
      </c>
      <c r="F286" s="1">
        <v>0</v>
      </c>
      <c r="G286" s="2">
        <f t="shared" si="8"/>
        <v>67199.739599999884</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5038.8599999999997</v>
      </c>
      <c r="D288" s="1">
        <f>'PR-RAS'!E292</f>
        <v>47598.12</v>
      </c>
      <c r="E288" s="1">
        <v>0</v>
      </c>
      <c r="F288" s="1">
        <v>0</v>
      </c>
      <c r="G288" s="2">
        <f t="shared" si="8"/>
        <v>28767.473699999999</v>
      </c>
      <c r="H288" s="2">
        <f t="shared" si="9"/>
        <v>0.26000000000294676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15769.35</v>
      </c>
      <c r="D290" s="1">
        <f>'PR-RAS'!E294</f>
        <v>674.38</v>
      </c>
      <c r="E290" s="1">
        <v>0</v>
      </c>
      <c r="F290" s="1">
        <v>0</v>
      </c>
      <c r="G290" s="2">
        <f t="shared" si="8"/>
        <v>4947.1337899999999</v>
      </c>
      <c r="H290" s="2">
        <f t="shared" si="9"/>
        <v>0.73000000000035925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4127.41</v>
      </c>
      <c r="D291" s="1">
        <f>'PR-RAS'!E295</f>
        <v>3867.63</v>
      </c>
      <c r="E291" s="1">
        <v>0</v>
      </c>
      <c r="F291" s="1">
        <v>0</v>
      </c>
      <c r="G291" s="2">
        <f t="shared" si="8"/>
        <v>3440.1742999999997</v>
      </c>
      <c r="H291" s="2">
        <f t="shared" si="9"/>
        <v>0.77999999999974534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49683.5</v>
      </c>
      <c r="D345" s="1">
        <f>'PR-RAS'!E350</f>
        <v>47884.44</v>
      </c>
      <c r="E345" s="1">
        <v>0</v>
      </c>
      <c r="F345" s="1">
        <v>0</v>
      </c>
      <c r="G345" s="2">
        <f t="shared" si="8"/>
        <v>50035.618719999999</v>
      </c>
      <c r="H345" s="2">
        <f t="shared" si="9"/>
        <v>0.94000000000232831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49683.5</v>
      </c>
      <c r="D358" s="1">
        <f>'PR-RAS'!E363</f>
        <v>47884.44</v>
      </c>
      <c r="E358" s="1">
        <v>0</v>
      </c>
      <c r="F358" s="1">
        <v>0</v>
      </c>
      <c r="G358" s="2">
        <f t="shared" si="8"/>
        <v>51926.499660000001</v>
      </c>
      <c r="H358" s="2">
        <f t="shared" si="9"/>
        <v>0.94000000000232831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24842.25</v>
      </c>
      <c r="D364" s="1">
        <f>'PR-RAS'!E369</f>
        <v>18155.52</v>
      </c>
      <c r="E364" s="1">
        <v>0</v>
      </c>
      <c r="F364" s="1">
        <v>0</v>
      </c>
      <c r="G364" s="2">
        <f t="shared" si="8"/>
        <v>22198.644270000001</v>
      </c>
      <c r="H364" s="2">
        <f t="shared" si="9"/>
        <v>0.72999999999956344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18437.669999999998</v>
      </c>
      <c r="D365" s="1">
        <f>'PR-RAS'!E370</f>
        <v>14770.71</v>
      </c>
      <c r="E365" s="1">
        <v>0</v>
      </c>
      <c r="F365" s="1">
        <v>0</v>
      </c>
      <c r="G365" s="2">
        <f t="shared" si="8"/>
        <v>17464.388759999998</v>
      </c>
      <c r="H365" s="2">
        <f t="shared" si="9"/>
        <v>0.62000000000261934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1650</v>
      </c>
      <c r="E367" s="1">
        <v>0</v>
      </c>
      <c r="F367" s="1">
        <v>0</v>
      </c>
      <c r="G367" s="2">
        <f t="shared" si="8"/>
        <v>1207.8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1061.1300000000001</v>
      </c>
      <c r="E370" s="1">
        <v>0</v>
      </c>
      <c r="F370" s="1">
        <v>0</v>
      </c>
      <c r="G370" s="2">
        <f t="shared" si="8"/>
        <v>783.11394000000007</v>
      </c>
      <c r="H370" s="2">
        <f t="shared" si="9"/>
        <v>0.13000000000010914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6404.58</v>
      </c>
      <c r="D371" s="1">
        <f>'PR-RAS'!E376</f>
        <v>673.68</v>
      </c>
      <c r="E371" s="1">
        <v>0</v>
      </c>
      <c r="F371" s="1">
        <v>0</v>
      </c>
      <c r="G371" s="2">
        <f t="shared" si="8"/>
        <v>2868.2177999999999</v>
      </c>
      <c r="H371" s="2">
        <f t="shared" si="9"/>
        <v>0.74000000000012278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24841.25</v>
      </c>
      <c r="D378" s="1">
        <f>'PR-RAS'!E383</f>
        <v>29728.92</v>
      </c>
      <c r="E378" s="1">
        <v>0</v>
      </c>
      <c r="F378" s="1">
        <v>0</v>
      </c>
      <c r="G378" s="2">
        <f t="shared" si="8"/>
        <v>31780.75693</v>
      </c>
      <c r="H378" s="2">
        <f t="shared" si="9"/>
        <v>0.33000000000174623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24841.25</v>
      </c>
      <c r="D379" s="1">
        <f>'PR-RAS'!E384</f>
        <v>29728.92</v>
      </c>
      <c r="E379" s="1">
        <v>0</v>
      </c>
      <c r="F379" s="1">
        <v>0</v>
      </c>
      <c r="G379" s="2">
        <f t="shared" si="8"/>
        <v>31865.05602</v>
      </c>
      <c r="H379" s="2">
        <f t="shared" si="9"/>
        <v>0.33000000000174623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49683.5</v>
      </c>
      <c r="D403" s="1">
        <f>'PR-RAS'!E408</f>
        <v>47884.44</v>
      </c>
      <c r="E403" s="1">
        <v>0</v>
      </c>
      <c r="F403" s="1">
        <v>0</v>
      </c>
      <c r="G403" s="2">
        <f t="shared" si="8"/>
        <v>58471.856760000002</v>
      </c>
      <c r="H403" s="2">
        <f t="shared" si="9"/>
        <v>0.94000000000232831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1470037.1900000002</v>
      </c>
      <c r="D407" s="1">
        <f>'PR-RAS'!E412</f>
        <v>1752503.4299999997</v>
      </c>
      <c r="E407" s="1">
        <v>0</v>
      </c>
      <c r="F407" s="1">
        <v>0</v>
      </c>
      <c r="G407" s="2">
        <f t="shared" si="8"/>
        <v>2019867.8843</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1427477.93</v>
      </c>
      <c r="D408" s="1">
        <f>'PR-RAS'!E413</f>
        <v>1728614.97</v>
      </c>
      <c r="E408" s="1">
        <v>0</v>
      </c>
      <c r="F408" s="1">
        <v>0</v>
      </c>
      <c r="G408" s="2">
        <f t="shared" si="8"/>
        <v>1988076.1030899999</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42559.260000000242</v>
      </c>
      <c r="D409" s="1">
        <f>'PR-RAS'!E414</f>
        <v>23888.45999999973</v>
      </c>
      <c r="E409" s="1">
        <v>0</v>
      </c>
      <c r="F409" s="1">
        <v>0</v>
      </c>
      <c r="G409" s="2">
        <f t="shared" si="8"/>
        <v>36857.161439999873</v>
      </c>
      <c r="H409" s="2">
        <f t="shared" si="9"/>
        <v>0.71999999997206032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5038.8599999999997</v>
      </c>
      <c r="D411" s="1">
        <f>'PR-RAS'!E416</f>
        <v>47598.12</v>
      </c>
      <c r="E411" s="1">
        <v>0</v>
      </c>
      <c r="F411" s="1">
        <v>0</v>
      </c>
      <c r="G411" s="2">
        <f t="shared" si="8"/>
        <v>41096.391000000003</v>
      </c>
      <c r="H411" s="2">
        <f t="shared" si="9"/>
        <v>0.26000000000294676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15769.35</v>
      </c>
      <c r="D413" s="1">
        <f>'PR-RAS'!E418</f>
        <v>674.38</v>
      </c>
      <c r="E413" s="1">
        <v>0</v>
      </c>
      <c r="F413" s="1">
        <v>0</v>
      </c>
      <c r="G413" s="2">
        <f t="shared" si="8"/>
        <v>7052.6613200000002</v>
      </c>
      <c r="H413" s="2">
        <f t="shared" si="9"/>
        <v>0.73000000000035925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1470037.1900000002</v>
      </c>
      <c r="D633" s="1">
        <f>'PR-RAS'!E639</f>
        <v>1752503.4299999997</v>
      </c>
      <c r="E633" s="1">
        <v>0</v>
      </c>
      <c r="F633" s="1">
        <v>0</v>
      </c>
      <c r="G633" s="2">
        <f t="shared" si="10"/>
        <v>3144227.8396000001</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1427477.93</v>
      </c>
      <c r="D634" s="1">
        <f>'PR-RAS'!E640</f>
        <v>1728614.97</v>
      </c>
      <c r="E634" s="1">
        <v>0</v>
      </c>
      <c r="F634" s="1">
        <v>0</v>
      </c>
      <c r="G634" s="2">
        <f t="shared" si="10"/>
        <v>3092020.0817100001</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42559.260000000242</v>
      </c>
      <c r="D635" s="1">
        <f>'PR-RAS'!E641</f>
        <v>23888.45999999973</v>
      </c>
      <c r="E635" s="1">
        <v>0</v>
      </c>
      <c r="F635" s="1">
        <v>0</v>
      </c>
      <c r="G635" s="2">
        <f t="shared" si="10"/>
        <v>57273.138119999814</v>
      </c>
      <c r="H635" s="2">
        <f t="shared" si="11"/>
        <v>0.71999999997206032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5038.8599999999997</v>
      </c>
      <c r="D637" s="1">
        <f>'PR-RAS'!E643</f>
        <v>47598.12</v>
      </c>
      <c r="E637" s="1">
        <v>0</v>
      </c>
      <c r="F637" s="1">
        <v>0</v>
      </c>
      <c r="G637" s="2">
        <f t="shared" si="10"/>
        <v>63749.523600000008</v>
      </c>
      <c r="H637" s="2">
        <f t="shared" si="11"/>
        <v>0.26000000000294676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47598.120000000243</v>
      </c>
      <c r="D639" s="1">
        <f>'PR-RAS'!E645</f>
        <v>71486.579999999725</v>
      </c>
      <c r="E639" s="1">
        <v>0</v>
      </c>
      <c r="F639" s="1">
        <v>0</v>
      </c>
      <c r="G639" s="2">
        <f t="shared" si="10"/>
        <v>121584.4766399998</v>
      </c>
      <c r="H639" s="2">
        <f t="shared" si="11"/>
        <v>0.54000000051746611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106391.45</v>
      </c>
      <c r="D641" s="1">
        <f>'PR-RAS'!E647</f>
        <v>120770.96</v>
      </c>
      <c r="E641" s="1">
        <v>0</v>
      </c>
      <c r="F641" s="1">
        <v>0</v>
      </c>
      <c r="G641" s="2">
        <f t="shared" si="10"/>
        <v>222677.35680000001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31527.919999999998</v>
      </c>
      <c r="D642" s="1">
        <f>'PR-RAS'!E649</f>
        <v>52375.4</v>
      </c>
      <c r="E642" s="1">
        <v>0</v>
      </c>
      <c r="F642" s="1">
        <v>0</v>
      </c>
      <c r="G642" s="2">
        <f t="shared" si="10"/>
        <v>87354.659520000001</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1469059.44</v>
      </c>
      <c r="D643" s="1">
        <f>'PR-RAS'!E650</f>
        <v>1755780.26</v>
      </c>
      <c r="E643" s="1">
        <v>0</v>
      </c>
      <c r="F643" s="1">
        <v>0</v>
      </c>
      <c r="G643" s="2">
        <f t="shared" si="10"/>
        <v>3197558.0143200001</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1448211.96</v>
      </c>
      <c r="D644" s="1">
        <f>'PR-RAS'!E651</f>
        <v>1734357.82</v>
      </c>
      <c r="E644" s="1">
        <v>0</v>
      </c>
      <c r="F644" s="1">
        <v>0</v>
      </c>
      <c r="G644" s="2">
        <f t="shared" si="10"/>
        <v>3161584.4468</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52375.399999999907</v>
      </c>
      <c r="D645" s="1">
        <f>'PR-RAS'!E652</f>
        <v>73797.839999999851</v>
      </c>
      <c r="E645" s="1">
        <v>0</v>
      </c>
      <c r="F645" s="1">
        <v>0</v>
      </c>
      <c r="G645" s="2">
        <f t="shared" si="10"/>
        <v>128781.37551999975</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1035997.33</v>
      </c>
      <c r="D668" s="1">
        <f>'PR-RAS'!E675</f>
        <v>1296124.67</v>
      </c>
      <c r="E668" s="1">
        <v>0</v>
      </c>
      <c r="F668" s="1">
        <v>0</v>
      </c>
      <c r="G668" s="2">
        <f t="shared" si="10"/>
        <v>2420040.5288900002</v>
      </c>
      <c r="H668" s="2">
        <f t="shared" si="11"/>
        <v>0.66000000003259629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33007.64</v>
      </c>
      <c r="D670" s="1">
        <f>'PR-RAS'!E677</f>
        <v>31238.02</v>
      </c>
      <c r="E670" s="1">
        <v>0</v>
      </c>
      <c r="F670" s="1">
        <v>0</v>
      </c>
      <c r="G670" s="2">
        <f t="shared" si="10"/>
        <v>63878.581919999997</v>
      </c>
      <c r="H670" s="2">
        <f t="shared" si="11"/>
        <v>0.38000000000101863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48180.9</v>
      </c>
      <c r="D703" s="1">
        <f>'PR-RAS'!E710</f>
        <v>45140.480000000003</v>
      </c>
      <c r="E703" s="1">
        <v>0</v>
      </c>
      <c r="F703" s="1">
        <v>0</v>
      </c>
      <c r="G703" s="2">
        <f t="shared" si="10"/>
        <v>97200.225720000002</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39782.46</v>
      </c>
      <c r="D709" s="1">
        <f>'PR-RAS'!E716</f>
        <v>0</v>
      </c>
      <c r="E709" s="1">
        <v>0</v>
      </c>
      <c r="F709" s="1">
        <v>0</v>
      </c>
      <c r="G709" s="2">
        <f t="shared" si="10"/>
        <v>28165.981679999997</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19614.07</v>
      </c>
      <c r="D711" s="1">
        <f>'PR-RAS'!E718</f>
        <v>18767.34</v>
      </c>
      <c r="E711" s="1">
        <v>0</v>
      </c>
      <c r="F711" s="1">
        <v>0</v>
      </c>
      <c r="G711" s="2">
        <f t="shared" si="10"/>
        <v>40575.612499999996</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2592.12</v>
      </c>
      <c r="D713" s="1">
        <f>'PR-RAS'!E720</f>
        <v>3271.6</v>
      </c>
      <c r="E713" s="1">
        <v>0</v>
      </c>
      <c r="F713" s="1">
        <v>0</v>
      </c>
      <c r="G713" s="2">
        <f t="shared" si="10"/>
        <v>6504.3478399999995</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13708.32</v>
      </c>
      <c r="D715" s="1">
        <f>'PR-RAS'!E722</f>
        <v>8820</v>
      </c>
      <c r="E715" s="1">
        <v>0</v>
      </c>
      <c r="F715" s="1">
        <v>0</v>
      </c>
      <c r="G715" s="2">
        <f t="shared" si="10"/>
        <v>22382.70048</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9673.26</v>
      </c>
      <c r="D717" s="1">
        <f>'PR-RAS'!E724</f>
        <v>7796.81</v>
      </c>
      <c r="E717" s="1">
        <v>0</v>
      </c>
      <c r="F717" s="1">
        <v>0</v>
      </c>
      <c r="G717" s="2">
        <f t="shared" si="10"/>
        <v>18091.086080000001</v>
      </c>
      <c r="H717" s="2">
        <f t="shared" si="11"/>
        <v>0.4499999999998181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3631.53</v>
      </c>
      <c r="D718" s="1">
        <f>'PR-RAS'!E725</f>
        <v>4617.2700000000004</v>
      </c>
      <c r="E718" s="1">
        <v>0</v>
      </c>
      <c r="F718" s="1">
        <v>0</v>
      </c>
      <c r="G718" s="2">
        <f t="shared" si="10"/>
        <v>9224.9721900000004</v>
      </c>
      <c r="H718" s="2">
        <f t="shared" si="11"/>
        <v>0.74000000000023647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440</v>
      </c>
      <c r="E751" s="1">
        <v>0</v>
      </c>
      <c r="F751" s="1">
        <v>0</v>
      </c>
      <c r="G751" s="2">
        <f t="shared" si="10"/>
        <v>660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33420.57</v>
      </c>
      <c r="D821" s="1">
        <f>'PR-RAS'!E828</f>
        <v>35797.81</v>
      </c>
      <c r="E821" s="1">
        <v>0</v>
      </c>
      <c r="F821" s="1">
        <v>0</v>
      </c>
      <c r="G821" s="2">
        <f t="shared" si="18"/>
        <v>86113.275800000003</v>
      </c>
      <c r="H821" s="2">
        <f t="shared" si="19"/>
        <v>0.62000000000261934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575826.17999999993</v>
      </c>
      <c r="D984" s="6">
        <f>BILANCA!E6</f>
        <v>599491.69999999995</v>
      </c>
      <c r="E984" s="6">
        <v>0</v>
      </c>
      <c r="F984" s="6">
        <v>0</v>
      </c>
      <c r="G984" s="7">
        <f t="shared" ref="G984:G1241" si="22">B984/1000*C984+B984/500*D984</f>
        <v>1774.8095799999996</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345070.42</v>
      </c>
      <c r="D985" s="1">
        <f>BILANCA!E7</f>
        <v>338325.52</v>
      </c>
      <c r="E985" s="1">
        <v>0</v>
      </c>
      <c r="F985" s="1">
        <v>0</v>
      </c>
      <c r="G985" s="2">
        <f t="shared" si="22"/>
        <v>2043.4429200000002</v>
      </c>
      <c r="H985" s="2">
        <f t="shared" si="19"/>
        <v>0.8999999999650754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345070.42</v>
      </c>
      <c r="D990" s="1">
        <f>BILANCA!E12</f>
        <v>338325.52</v>
      </c>
      <c r="E990" s="1">
        <v>0</v>
      </c>
      <c r="F990" s="1">
        <v>0</v>
      </c>
      <c r="G990" s="2">
        <f t="shared" si="22"/>
        <v>7152.0502200000001</v>
      </c>
      <c r="H990" s="2">
        <f t="shared" si="19"/>
        <v>0.8999999999650754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315694.15000000002</v>
      </c>
      <c r="D991" s="1">
        <f>BILANCA!E13</f>
        <v>309941.81</v>
      </c>
      <c r="E991" s="1">
        <v>0</v>
      </c>
      <c r="F991" s="1">
        <v>0</v>
      </c>
      <c r="G991" s="2">
        <f t="shared" si="22"/>
        <v>7484.6221600000008</v>
      </c>
      <c r="H991" s="2">
        <f t="shared" si="19"/>
        <v>0.34000000002561137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460186.56</v>
      </c>
      <c r="D993" s="1">
        <f>BILANCA!E15</f>
        <v>460186.56</v>
      </c>
      <c r="E993" s="1">
        <v>0</v>
      </c>
      <c r="F993" s="1">
        <v>0</v>
      </c>
      <c r="G993" s="2">
        <f t="shared" si="22"/>
        <v>13805.596799999999</v>
      </c>
      <c r="H993" s="2">
        <f t="shared" si="19"/>
        <v>0.88000000000465661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144492.41</v>
      </c>
      <c r="D996" s="1">
        <f>BILANCA!E18</f>
        <v>150244.75</v>
      </c>
      <c r="E996" s="1">
        <v>0</v>
      </c>
      <c r="F996" s="1">
        <v>0</v>
      </c>
      <c r="G996" s="2">
        <f t="shared" si="22"/>
        <v>5784.7648300000001</v>
      </c>
      <c r="H996" s="2">
        <f t="shared" si="19"/>
        <v>0.66000000000349246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8903.2199999999721</v>
      </c>
      <c r="D997" s="1">
        <f>BILANCA!E19</f>
        <v>3910.5</v>
      </c>
      <c r="E997" s="1">
        <v>0</v>
      </c>
      <c r="F997" s="1">
        <v>0</v>
      </c>
      <c r="G997" s="2">
        <f t="shared" si="22"/>
        <v>234.13907999999961</v>
      </c>
      <c r="H997" s="2">
        <f t="shared" si="19"/>
        <v>0.71999999997206032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222303.74</v>
      </c>
      <c r="D998" s="1">
        <f>BILANCA!E20</f>
        <v>232832.55</v>
      </c>
      <c r="E998" s="1">
        <v>0</v>
      </c>
      <c r="F998" s="1">
        <v>0</v>
      </c>
      <c r="G998" s="2">
        <f t="shared" si="22"/>
        <v>10319.532599999999</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259.74</v>
      </c>
      <c r="D999" s="1">
        <f>BILANCA!E21</f>
        <v>259.74</v>
      </c>
      <c r="E999" s="1">
        <v>0</v>
      </c>
      <c r="F999" s="1">
        <v>0</v>
      </c>
      <c r="G999" s="2">
        <f t="shared" si="22"/>
        <v>12.46752</v>
      </c>
      <c r="H999" s="2">
        <f t="shared" si="19"/>
        <v>0.51999999999998181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5960.6</v>
      </c>
      <c r="D1000" s="1">
        <f>BILANCA!E22</f>
        <v>7610.6</v>
      </c>
      <c r="E1000" s="1">
        <v>0</v>
      </c>
      <c r="F1000" s="1">
        <v>0</v>
      </c>
      <c r="G1000" s="2">
        <f t="shared" si="22"/>
        <v>360.09059999999999</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303.94</v>
      </c>
      <c r="D1001" s="1">
        <f>BILANCA!E23</f>
        <v>303.94</v>
      </c>
      <c r="E1001" s="1">
        <v>0</v>
      </c>
      <c r="F1001" s="1">
        <v>0</v>
      </c>
      <c r="G1001" s="2">
        <f t="shared" si="22"/>
        <v>16.412759999999999</v>
      </c>
      <c r="H1001" s="2">
        <f t="shared" si="19"/>
        <v>0.12000000000000455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2100.34</v>
      </c>
      <c r="D1002" s="1">
        <f>BILANCA!E24</f>
        <v>2100.34</v>
      </c>
      <c r="E1002" s="1">
        <v>0</v>
      </c>
      <c r="F1002" s="1">
        <v>0</v>
      </c>
      <c r="G1002" s="2">
        <f t="shared" si="22"/>
        <v>119.71938</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1120.45</v>
      </c>
      <c r="D1003" s="1">
        <f>BILANCA!E25</f>
        <v>2181.58</v>
      </c>
      <c r="E1003" s="1">
        <v>0</v>
      </c>
      <c r="F1003" s="1">
        <v>0</v>
      </c>
      <c r="G1003" s="2">
        <f t="shared" si="22"/>
        <v>109.6722</v>
      </c>
      <c r="H1003" s="2">
        <f t="shared" si="19"/>
        <v>0.87000000000011823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49385.68</v>
      </c>
      <c r="D1004" s="1">
        <f>BILANCA!E26</f>
        <v>50059.360000000001</v>
      </c>
      <c r="E1004" s="1">
        <v>0</v>
      </c>
      <c r="F1004" s="1">
        <v>0</v>
      </c>
      <c r="G1004" s="2">
        <f t="shared" si="22"/>
        <v>3139.5924000000005</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272531.27</v>
      </c>
      <c r="D1006" s="1">
        <f>BILANCA!E28</f>
        <v>291437.61</v>
      </c>
      <c r="E1006" s="1">
        <v>0</v>
      </c>
      <c r="F1006" s="1">
        <v>0</v>
      </c>
      <c r="G1006" s="2">
        <f t="shared" si="22"/>
        <v>19674.349269999999</v>
      </c>
      <c r="H1006" s="2">
        <f t="shared" si="19"/>
        <v>0.66000000003259629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20473.049999999988</v>
      </c>
      <c r="D1013" s="1">
        <f>BILANCA!E35</f>
        <v>24473.209999999992</v>
      </c>
      <c r="E1013" s="1">
        <v>0</v>
      </c>
      <c r="F1013" s="1">
        <v>0</v>
      </c>
      <c r="G1013" s="2">
        <f t="shared" si="22"/>
        <v>2082.5840999999991</v>
      </c>
      <c r="H1013" s="2">
        <f t="shared" si="19"/>
        <v>0.2599999999802094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134313.60999999999</v>
      </c>
      <c r="D1014" s="1">
        <f>BILANCA!E36</f>
        <v>164043.53</v>
      </c>
      <c r="E1014" s="1">
        <v>0</v>
      </c>
      <c r="F1014" s="1">
        <v>0</v>
      </c>
      <c r="G1014" s="2">
        <f t="shared" si="22"/>
        <v>14334.420770000001</v>
      </c>
      <c r="H1014" s="2">
        <f t="shared" si="19"/>
        <v>0.86000000001513399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113840.56</v>
      </c>
      <c r="D1018" s="1">
        <f>BILANCA!E40</f>
        <v>139570.32</v>
      </c>
      <c r="E1018" s="1">
        <v>0</v>
      </c>
      <c r="F1018" s="1">
        <v>0</v>
      </c>
      <c r="G1018" s="2">
        <f t="shared" si="22"/>
        <v>13754.342000000001</v>
      </c>
      <c r="H1018" s="2">
        <f t="shared" si="19"/>
        <v>0.76000000000931323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18378.21</v>
      </c>
      <c r="D1032" s="1">
        <f>BILANCA!E54</f>
        <v>18558.310000000001</v>
      </c>
      <c r="E1032" s="1">
        <v>0</v>
      </c>
      <c r="F1032" s="1">
        <v>0</v>
      </c>
      <c r="G1032" s="2">
        <f t="shared" si="22"/>
        <v>2719.24667</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18378.21</v>
      </c>
      <c r="D1033" s="1">
        <f>BILANCA!E55</f>
        <v>18558.310000000001</v>
      </c>
      <c r="E1033" s="1">
        <v>0</v>
      </c>
      <c r="F1033" s="1">
        <v>0</v>
      </c>
      <c r="G1033" s="2">
        <f t="shared" si="22"/>
        <v>2774.7415000000001</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230755.76</v>
      </c>
      <c r="D1046" s="1">
        <f>BILANCA!E68</f>
        <v>261166.18</v>
      </c>
      <c r="E1046" s="1">
        <v>0</v>
      </c>
      <c r="F1046" s="1">
        <v>0</v>
      </c>
      <c r="G1046" s="2">
        <f t="shared" si="22"/>
        <v>47444.55156</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52375.4</v>
      </c>
      <c r="D1047" s="1">
        <f>BILANCA!E69</f>
        <v>73797.84</v>
      </c>
      <c r="E1047" s="1">
        <v>0</v>
      </c>
      <c r="F1047" s="1">
        <v>0</v>
      </c>
      <c r="G1047" s="2">
        <f t="shared" si="22"/>
        <v>12798.149119999998</v>
      </c>
      <c r="H1047" s="2">
        <f t="shared" si="19"/>
        <v>0.56000000000494765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52375.4</v>
      </c>
      <c r="D1048" s="1">
        <f>BILANCA!E70</f>
        <v>73797.84</v>
      </c>
      <c r="E1048" s="1">
        <v>0</v>
      </c>
      <c r="F1048" s="1">
        <v>0</v>
      </c>
      <c r="G1048" s="2">
        <f t="shared" si="22"/>
        <v>12998.120199999999</v>
      </c>
      <c r="H1048" s="2">
        <f t="shared" si="19"/>
        <v>0.56000000000494765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52375.4</v>
      </c>
      <c r="D1050" s="1">
        <f>BILANCA!E72</f>
        <v>73797.84</v>
      </c>
      <c r="E1050" s="1">
        <v>0</v>
      </c>
      <c r="F1050" s="1">
        <v>0</v>
      </c>
      <c r="G1050" s="2">
        <f t="shared" si="22"/>
        <v>13398.06236</v>
      </c>
      <c r="H1050" s="2">
        <f t="shared" si="19"/>
        <v>0.56000000000494765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56219.56</v>
      </c>
      <c r="D1056" s="1">
        <f>BILANCA!E78</f>
        <v>61587.76</v>
      </c>
      <c r="E1056" s="1">
        <v>0</v>
      </c>
      <c r="F1056" s="1">
        <v>0</v>
      </c>
      <c r="G1056" s="2">
        <f t="shared" si="22"/>
        <v>13095.840839999999</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56219.56</v>
      </c>
      <c r="D1064" s="1">
        <f>BILANCA!E86</f>
        <v>61587.76</v>
      </c>
      <c r="E1064" s="1">
        <v>0</v>
      </c>
      <c r="F1064" s="1">
        <v>0</v>
      </c>
      <c r="G1064" s="2">
        <f t="shared" si="22"/>
        <v>14531.001480000001</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15769.35</v>
      </c>
      <c r="D1124" s="1">
        <f>BILANCA!E146</f>
        <v>5009.62</v>
      </c>
      <c r="E1124" s="1">
        <v>0</v>
      </c>
      <c r="F1124" s="1">
        <v>0</v>
      </c>
      <c r="G1124" s="2">
        <f t="shared" si="22"/>
        <v>3636.1911899999996</v>
      </c>
      <c r="H1124" s="2">
        <f t="shared" si="23"/>
        <v>0.73000000000047294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11641.94</v>
      </c>
      <c r="D1137" s="1">
        <f>BILANCA!E159</f>
        <v>1141.99</v>
      </c>
      <c r="E1137" s="1">
        <v>0</v>
      </c>
      <c r="F1137" s="1">
        <v>0</v>
      </c>
      <c r="G1137" s="2">
        <f t="shared" si="22"/>
        <v>2144.59168</v>
      </c>
      <c r="H1137" s="2">
        <f t="shared" si="23"/>
        <v>6.9999999999481588E-2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4127.41</v>
      </c>
      <c r="D1138" s="1">
        <f>BILANCA!E160</f>
        <v>3867.63</v>
      </c>
      <c r="E1138" s="1">
        <v>0</v>
      </c>
      <c r="F1138" s="1">
        <v>0</v>
      </c>
      <c r="G1138" s="2">
        <f t="shared" si="22"/>
        <v>1838.7138500000001</v>
      </c>
      <c r="H1138" s="2">
        <f t="shared" si="23"/>
        <v>0.77999999999974534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106391.45</v>
      </c>
      <c r="D1148" s="1">
        <f>BILANCA!E170</f>
        <v>120770.96</v>
      </c>
      <c r="E1148" s="1">
        <v>0</v>
      </c>
      <c r="F1148" s="1">
        <v>0</v>
      </c>
      <c r="G1148" s="2">
        <f t="shared" si="22"/>
        <v>57409.006050000011</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106391.45</v>
      </c>
      <c r="D1151" s="1">
        <f>BILANCA!E173</f>
        <v>120770.96</v>
      </c>
      <c r="E1151" s="1">
        <v>0</v>
      </c>
      <c r="F1151" s="1">
        <v>0</v>
      </c>
      <c r="G1151" s="2">
        <f t="shared" si="22"/>
        <v>58452.806160000007</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575826.17999999993</v>
      </c>
      <c r="D1152" s="1">
        <f>BILANCA!E175</f>
        <v>599491.69999999995</v>
      </c>
      <c r="E1152" s="1">
        <v>0</v>
      </c>
      <c r="F1152" s="1">
        <v>0</v>
      </c>
      <c r="G1152" s="2">
        <f t="shared" si="22"/>
        <v>299942.81902</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166978.97999999998</v>
      </c>
      <c r="D1153" s="1">
        <f>BILANCA!E176</f>
        <v>184260.66999999998</v>
      </c>
      <c r="E1153" s="1">
        <v>0</v>
      </c>
      <c r="F1153" s="1">
        <v>0</v>
      </c>
      <c r="G1153" s="2">
        <f t="shared" si="22"/>
        <v>91035.054399999994</v>
      </c>
      <c r="H1153" s="2">
        <f t="shared" si="23"/>
        <v>0.3500000000349246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166978.97999999998</v>
      </c>
      <c r="D1154" s="1">
        <f>BILANCA!E177</f>
        <v>184260.66999999998</v>
      </c>
      <c r="E1154" s="1">
        <v>0</v>
      </c>
      <c r="F1154" s="1">
        <v>0</v>
      </c>
      <c r="G1154" s="2">
        <f t="shared" si="22"/>
        <v>91570.55472</v>
      </c>
      <c r="H1154" s="2">
        <f t="shared" si="23"/>
        <v>0.3500000000349246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104573.59</v>
      </c>
      <c r="D1155" s="1">
        <f>BILANCA!E178</f>
        <v>120149.2</v>
      </c>
      <c r="E1155" s="1">
        <v>0</v>
      </c>
      <c r="F1155" s="1">
        <v>0</v>
      </c>
      <c r="G1155" s="2">
        <f t="shared" si="22"/>
        <v>59317.982279999997</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12048.32</v>
      </c>
      <c r="D1156" s="1">
        <f>BILANCA!E179</f>
        <v>8811.36</v>
      </c>
      <c r="E1156" s="1">
        <v>0</v>
      </c>
      <c r="F1156" s="1">
        <v>0</v>
      </c>
      <c r="G1156" s="2">
        <f t="shared" si="22"/>
        <v>5133.0899200000003</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212.93</v>
      </c>
      <c r="D1157" s="1">
        <f>BILANCA!E180</f>
        <v>204.85</v>
      </c>
      <c r="E1157" s="1">
        <v>0</v>
      </c>
      <c r="F1157" s="1">
        <v>0</v>
      </c>
      <c r="G1157" s="2">
        <f t="shared" si="22"/>
        <v>108.33761999999999</v>
      </c>
      <c r="H1157" s="2">
        <f t="shared" si="23"/>
        <v>0.21999999999999886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212.93</v>
      </c>
      <c r="D1160" s="1">
        <f>BILANCA!E183</f>
        <v>204.85</v>
      </c>
      <c r="E1160" s="1">
        <v>0</v>
      </c>
      <c r="F1160" s="1">
        <v>0</v>
      </c>
      <c r="G1160" s="2">
        <f t="shared" si="22"/>
        <v>110.20550999999999</v>
      </c>
      <c r="H1160" s="2">
        <f t="shared" si="23"/>
        <v>0.21999999999999886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151.02000000000001</v>
      </c>
      <c r="E1163" s="1">
        <v>0</v>
      </c>
      <c r="F1163" s="1">
        <v>0</v>
      </c>
      <c r="G1163" s="2">
        <f t="shared" si="22"/>
        <v>54.367200000000004</v>
      </c>
      <c r="H1163" s="2">
        <f t="shared" si="23"/>
        <v>2.0000000000010232E-2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50144.14</v>
      </c>
      <c r="D1165" s="1">
        <f>BILANCA!E188</f>
        <v>54944.24</v>
      </c>
      <c r="E1165" s="1">
        <v>0</v>
      </c>
      <c r="F1165" s="1">
        <v>0</v>
      </c>
      <c r="G1165" s="2">
        <f t="shared" si="22"/>
        <v>29125.936839999998</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408847.19999999995</v>
      </c>
      <c r="D1214" s="1">
        <f>BILANCA!E237</f>
        <v>415231.03</v>
      </c>
      <c r="E1214" s="1">
        <v>0</v>
      </c>
      <c r="F1214" s="1">
        <v>0</v>
      </c>
      <c r="G1214" s="2">
        <f t="shared" si="22"/>
        <v>286280.43906</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345479.73</v>
      </c>
      <c r="D1215" s="1">
        <f>BILANCA!E238</f>
        <v>338734.83</v>
      </c>
      <c r="E1215" s="1">
        <v>0</v>
      </c>
      <c r="F1215" s="1">
        <v>0</v>
      </c>
      <c r="G1215" s="2">
        <f t="shared" si="22"/>
        <v>237324.25848000002</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345479.73</v>
      </c>
      <c r="D1216" s="1">
        <f>BILANCA!E239</f>
        <v>338734.83</v>
      </c>
      <c r="E1216" s="1">
        <v>0</v>
      </c>
      <c r="F1216" s="1">
        <v>0</v>
      </c>
      <c r="G1216" s="2">
        <f t="shared" si="22"/>
        <v>238347.20787000004</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328288.03999999998</v>
      </c>
      <c r="D1217" s="1">
        <f>BILANCA!E240</f>
        <v>321543.14</v>
      </c>
      <c r="E1217" s="1">
        <v>0</v>
      </c>
      <c r="F1217" s="1">
        <v>0</v>
      </c>
      <c r="G1217" s="2">
        <f t="shared" si="22"/>
        <v>227301.59088000003</v>
      </c>
      <c r="H1217" s="2">
        <f t="shared" si="23"/>
        <v>0.17999999999301508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17191.689999999999</v>
      </c>
      <c r="D1218" s="1">
        <f>BILANCA!E241</f>
        <v>17191.689999999999</v>
      </c>
      <c r="E1218" s="1">
        <v>0</v>
      </c>
      <c r="F1218" s="1">
        <v>0</v>
      </c>
      <c r="G1218" s="2">
        <f t="shared" si="22"/>
        <v>12120.141449999999</v>
      </c>
      <c r="H1218" s="2">
        <f t="shared" si="23"/>
        <v>0.62000000000261934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47598.119999999995</v>
      </c>
      <c r="D1222" s="1">
        <f>BILANCA!E245</f>
        <v>71486.579999999987</v>
      </c>
      <c r="E1222" s="1">
        <v>0</v>
      </c>
      <c r="F1222" s="1">
        <v>0</v>
      </c>
      <c r="G1222" s="2">
        <f t="shared" si="22"/>
        <v>45546.535919999995</v>
      </c>
      <c r="H1222" s="2">
        <f t="shared" si="23"/>
        <v>0.54000000000814907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133289.56</v>
      </c>
      <c r="D1223" s="1">
        <f>BILANCA!E246</f>
        <v>179812.71</v>
      </c>
      <c r="E1223" s="1">
        <v>0</v>
      </c>
      <c r="F1223" s="1">
        <v>0</v>
      </c>
      <c r="G1223" s="2">
        <f t="shared" si="22"/>
        <v>118299.5952</v>
      </c>
      <c r="H1223" s="2">
        <f t="shared" si="23"/>
        <v>0.73000000001047738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133289.56</v>
      </c>
      <c r="D1224" s="1">
        <f>BILANCA!E247</f>
        <v>179812.71</v>
      </c>
      <c r="E1224" s="1">
        <v>0</v>
      </c>
      <c r="F1224" s="1">
        <v>0</v>
      </c>
      <c r="G1224" s="2">
        <f t="shared" si="22"/>
        <v>118792.51018</v>
      </c>
      <c r="H1224" s="2">
        <f t="shared" si="23"/>
        <v>0.73000000001047738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85691.44</v>
      </c>
      <c r="D1227" s="1">
        <f>BILANCA!E250</f>
        <v>108326.13</v>
      </c>
      <c r="E1227" s="1">
        <v>0</v>
      </c>
      <c r="F1227" s="1">
        <v>0</v>
      </c>
      <c r="G1227" s="2">
        <f t="shared" si="22"/>
        <v>73771.862800000003</v>
      </c>
      <c r="H1227" s="2">
        <f t="shared" si="23"/>
        <v>0.57000000000698492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85691.44</v>
      </c>
      <c r="D1229" s="1">
        <f>BILANCA!E252</f>
        <v>108326.13</v>
      </c>
      <c r="E1229" s="1">
        <v>0</v>
      </c>
      <c r="F1229" s="1">
        <v>0</v>
      </c>
      <c r="G1229" s="2">
        <f t="shared" si="22"/>
        <v>74376.550199999998</v>
      </c>
      <c r="H1229" s="2">
        <f t="shared" si="23"/>
        <v>0.57000000000698492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15769.35</v>
      </c>
      <c r="D1232" s="1">
        <f>BILANCA!E255</f>
        <v>5009.62</v>
      </c>
      <c r="E1232" s="1">
        <v>0</v>
      </c>
      <c r="F1232" s="1">
        <v>0</v>
      </c>
      <c r="G1232" s="2">
        <f t="shared" si="22"/>
        <v>6421.3589099999999</v>
      </c>
      <c r="H1232" s="2">
        <f t="shared" si="23"/>
        <v>0.73000000000047294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23824.12</v>
      </c>
      <c r="D1236" s="1">
        <f>BILANCA!E259</f>
        <v>23824.12</v>
      </c>
      <c r="E1236" s="1">
        <v>0</v>
      </c>
      <c r="F1236" s="1">
        <v>0</v>
      </c>
      <c r="G1236" s="2">
        <f t="shared" si="22"/>
        <v>18082.507079999999</v>
      </c>
      <c r="H1236" s="2">
        <f t="shared" si="23"/>
        <v>0.23999999999796273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23824.12</v>
      </c>
      <c r="D1237" s="1">
        <f>BILANCA!E260</f>
        <v>23824.12</v>
      </c>
      <c r="E1237" s="1">
        <v>0</v>
      </c>
      <c r="F1237" s="1">
        <v>0</v>
      </c>
      <c r="G1237" s="2">
        <f t="shared" si="22"/>
        <v>18153.979439999999</v>
      </c>
      <c r="H1237" s="2">
        <f t="shared" si="23"/>
        <v>0.23999999999796273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15769.35</v>
      </c>
      <c r="D1240" s="1">
        <f>BILANCA!E264</f>
        <v>5009.62</v>
      </c>
      <c r="E1240" s="1">
        <v>0</v>
      </c>
      <c r="F1240" s="1">
        <v>0</v>
      </c>
      <c r="G1240" s="2">
        <f t="shared" si="22"/>
        <v>6627.6676299999999</v>
      </c>
      <c r="H1240" s="2">
        <f t="shared" si="23"/>
        <v>0.73000000000047294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56219.56</v>
      </c>
      <c r="D1244" s="1">
        <f>BILANCA!E268</f>
        <v>61587.76</v>
      </c>
      <c r="E1244" s="1">
        <v>0</v>
      </c>
      <c r="F1244" s="1">
        <v>0</v>
      </c>
      <c r="G1244" s="2">
        <f t="shared" si="24"/>
        <v>46822.115879999998</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166978.98000000001</v>
      </c>
      <c r="D1264" s="1">
        <f>BILANCA!E288</f>
        <v>184260.67</v>
      </c>
      <c r="E1264" s="1">
        <v>0</v>
      </c>
      <c r="F1264" s="1">
        <v>0</v>
      </c>
      <c r="G1264" s="2">
        <f t="shared" si="24"/>
        <v>150475.58992000003</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50096.03</v>
      </c>
      <c r="D1274" s="1">
        <f>BILANCA!E298</f>
        <v>54944.24</v>
      </c>
      <c r="E1274" s="1">
        <v>0</v>
      </c>
      <c r="F1274" s="1">
        <v>0</v>
      </c>
      <c r="G1274" s="2">
        <f t="shared" si="24"/>
        <v>46555.492409999992</v>
      </c>
      <c r="H1274" s="2">
        <f t="shared" si="23"/>
        <v>0.26999999999679858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1427477.93</v>
      </c>
      <c r="D1408" s="1">
        <f>'RAS-funkcijski'!E114</f>
        <v>1728614.97</v>
      </c>
      <c r="E1408" s="1">
        <v>0</v>
      </c>
      <c r="F1408" s="1">
        <v>0</v>
      </c>
      <c r="G1408" s="2">
        <f t="shared" si="24"/>
        <v>537317.86569999997</v>
      </c>
      <c r="H1408" s="2">
        <f t="shared" si="27"/>
        <v>0.10000000009313226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1350473.4</v>
      </c>
      <c r="D1409" s="1">
        <f>'RAS-funkcijski'!E115</f>
        <v>1656867.28</v>
      </c>
      <c r="E1409" s="1">
        <v>0</v>
      </c>
      <c r="F1409" s="1">
        <v>0</v>
      </c>
      <c r="G1409" s="2">
        <f t="shared" si="24"/>
        <v>517727.08356</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1350473.4</v>
      </c>
      <c r="D1411" s="1">
        <f>'RAS-funkcijski'!E117</f>
        <v>1656867.28</v>
      </c>
      <c r="E1411" s="1">
        <v>0</v>
      </c>
      <c r="F1411" s="1">
        <v>0</v>
      </c>
      <c r="G1411" s="2">
        <f t="shared" si="24"/>
        <v>527055.49948</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77004.53</v>
      </c>
      <c r="D1420" s="1">
        <f>'RAS-funkcijski'!E126</f>
        <v>71747.69</v>
      </c>
      <c r="E1420" s="1">
        <v>0</v>
      </c>
      <c r="F1420" s="1">
        <v>0</v>
      </c>
      <c r="G1420" s="2">
        <f t="shared" si="24"/>
        <v>26900.989020000001</v>
      </c>
      <c r="H1420" s="2">
        <f t="shared" si="27"/>
        <v>0.77999999999883585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1427477.93</v>
      </c>
      <c r="D1435" s="13">
        <f>'RAS-funkcijski'!E141</f>
        <v>1728614.97</v>
      </c>
      <c r="E1435" s="13">
        <v>0</v>
      </c>
      <c r="F1435" s="13">
        <v>0</v>
      </c>
      <c r="G1435" s="14">
        <f t="shared" si="24"/>
        <v>669204.97819000005</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166978.98000000001</v>
      </c>
      <c r="D1480" s="6"/>
      <c r="E1480" s="6">
        <v>0</v>
      </c>
      <c r="F1480" s="6">
        <v>0</v>
      </c>
      <c r="G1480" s="7">
        <f t="shared" ref="G1480:G1580" si="34">B1480/1000*C1480</f>
        <v>166.97898000000001</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1744176.44</v>
      </c>
      <c r="D1481" s="1">
        <v>0</v>
      </c>
      <c r="E1481" s="1">
        <v>0</v>
      </c>
      <c r="F1481" s="1">
        <v>0</v>
      </c>
      <c r="G1481" s="2">
        <f t="shared" si="34"/>
        <v>3488.3528799999999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1696292</v>
      </c>
      <c r="D1483" s="1">
        <v>0</v>
      </c>
      <c r="E1483" s="1">
        <v>0</v>
      </c>
      <c r="F1483" s="1">
        <v>0</v>
      </c>
      <c r="G1483" s="2">
        <f t="shared" si="34"/>
        <v>6785.1680000000006</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1696292</v>
      </c>
      <c r="D1484" s="1">
        <v>0</v>
      </c>
      <c r="E1484" s="1">
        <v>0</v>
      </c>
      <c r="F1484" s="1">
        <v>0</v>
      </c>
      <c r="G1484" s="2">
        <f t="shared" si="34"/>
        <v>8481.4600000000009</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47884.44</v>
      </c>
      <c r="D1492" s="1">
        <v>0</v>
      </c>
      <c r="E1492" s="1">
        <v>0</v>
      </c>
      <c r="F1492" s="1">
        <v>0</v>
      </c>
      <c r="G1492" s="2">
        <f t="shared" si="34"/>
        <v>622.49771999999996</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1726894.75</v>
      </c>
      <c r="D1499" s="1">
        <v>0</v>
      </c>
      <c r="E1499" s="1">
        <v>0</v>
      </c>
      <c r="F1499" s="1">
        <v>0</v>
      </c>
      <c r="G1499" s="2">
        <f t="shared" si="34"/>
        <v>34537.895000000004</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1679010.31</v>
      </c>
      <c r="D1501" s="1">
        <v>0</v>
      </c>
      <c r="E1501" s="1">
        <v>0</v>
      </c>
      <c r="F1501" s="1">
        <v>0</v>
      </c>
      <c r="G1501" s="2">
        <f t="shared" si="34"/>
        <v>36938.226819999996</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1679010.31</v>
      </c>
      <c r="D1502" s="1">
        <v>0</v>
      </c>
      <c r="E1502" s="1">
        <v>0</v>
      </c>
      <c r="F1502" s="1">
        <v>0</v>
      </c>
      <c r="G1502" s="2">
        <f t="shared" si="34"/>
        <v>38617.237130000001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47884.44</v>
      </c>
      <c r="D1510" s="1">
        <v>0</v>
      </c>
      <c r="E1510" s="1">
        <v>0</v>
      </c>
      <c r="F1510" s="1">
        <v>0</v>
      </c>
      <c r="G1510" s="2">
        <f t="shared" si="34"/>
        <v>1484.4176400000001</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184260.66999999993</v>
      </c>
      <c r="D1517" s="1">
        <v>0</v>
      </c>
      <c r="E1517" s="1">
        <v>0</v>
      </c>
      <c r="F1517" s="1">
        <v>0</v>
      </c>
      <c r="G1517" s="2">
        <f t="shared" si="34"/>
        <v>7001.9054599999972</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184260.67</v>
      </c>
      <c r="D1576" s="1">
        <v>0</v>
      </c>
      <c r="E1576" s="1">
        <v>0</v>
      </c>
      <c r="F1576" s="1">
        <v>0</v>
      </c>
      <c r="G1576" s="2">
        <f t="shared" si="34"/>
        <v>17873.28499</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184260.67</v>
      </c>
      <c r="D1578" s="1">
        <v>0</v>
      </c>
      <c r="E1578" s="1">
        <v>0</v>
      </c>
      <c r="F1578" s="1">
        <v>0</v>
      </c>
      <c r="G1578" s="2">
        <f t="shared" si="34"/>
        <v>18241.806330000003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15026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1470037.1900000002</v>
      </c>
      <c r="I16" s="170">
        <f>'PR-RAS'!E6</f>
        <v>1752503.4299999997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1377794.43</v>
      </c>
      <c r="I17" s="170">
        <f>'PR-RAS'!E151</f>
        <v>1680730.53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47598.120000000243</v>
      </c>
      <c r="I18" s="170">
        <f>'PR-RAS'!E645</f>
        <v>71486.579999999725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345070.42</v>
      </c>
      <c r="I20" s="173">
        <f>BILANCA!E7</f>
        <v>338325.52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230755.76</v>
      </c>
      <c r="I21" s="175">
        <f>BILANCA!E68</f>
        <v>261166.18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166978.97999999998</v>
      </c>
      <c r="I22" s="175">
        <f>BILANCA!E176</f>
        <v>184260.66999999998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408847.19999999995</v>
      </c>
      <c r="I23" s="177">
        <f>BILANCA!E237</f>
        <v>415231.03</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1427477.93</v>
      </c>
      <c r="I27" s="175">
        <f>'RAS-funkcijski'!E114</f>
        <v>1728614.97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1427477.93</v>
      </c>
      <c r="I28" s="179">
        <f>'RAS-funkcijski'!E141</f>
        <v>1728614.97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166978.98000000001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184260.66999999993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184260.67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8" zoomScaleNormal="100" workbookViewId="0">
      <selection activeCell="E760" sqref="E7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1470037.1900000002</v>
      </c>
      <c r="E6" s="51">
        <f>E7+E44+E50+E82+E106+E124+E133+E139</f>
        <v>1752503.4299999997</v>
      </c>
      <c r="F6" s="52">
        <f t="shared" ref="F6:F131" si="0">IF(D6&lt;&gt;0,IF(E6/D6&gt;=100,"&gt;&gt;100",E6/D6*100),"-")</f>
        <v>119.21490435218169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1100034.74</v>
      </c>
      <c r="E50" s="51">
        <f>E51+E54+E59+E62+E65+E68+E71+E74+E77</f>
        <v>1361286.3699999999</v>
      </c>
      <c r="F50" s="52">
        <f t="shared" si="0"/>
        <v>123.74939813264443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1069004.97</v>
      </c>
      <c r="E68" s="51">
        <f t="shared" si="15"/>
        <v>1327362.69</v>
      </c>
      <c r="F68" s="52">
        <f t="shared" si="0"/>
        <v>124.16805601942148</v>
      </c>
    </row>
    <row r="69" spans="1:6" ht="12.75" customHeight="1" x14ac:dyDescent="0.2">
      <c r="A69" s="53" t="s">
        <v>183</v>
      </c>
      <c r="B69" s="85" t="s">
        <v>184</v>
      </c>
      <c r="C69" s="50" t="s">
        <v>183</v>
      </c>
      <c r="D69" s="242">
        <v>1035997.33</v>
      </c>
      <c r="E69" s="242">
        <v>1296124.67</v>
      </c>
      <c r="F69" s="52">
        <f t="shared" si="0"/>
        <v>125.10888131342963</v>
      </c>
    </row>
    <row r="70" spans="1:6" ht="24" x14ac:dyDescent="0.2">
      <c r="A70" s="53" t="s">
        <v>185</v>
      </c>
      <c r="B70" s="85" t="s">
        <v>186</v>
      </c>
      <c r="C70" s="50" t="s">
        <v>185</v>
      </c>
      <c r="D70" s="242">
        <v>33007.64</v>
      </c>
      <c r="E70" s="242">
        <v>31238.02</v>
      </c>
      <c r="F70" s="52">
        <f t="shared" si="0"/>
        <v>94.638756360648628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31029.77</v>
      </c>
      <c r="E77" s="51">
        <f t="shared" si="18"/>
        <v>33923.68</v>
      </c>
      <c r="F77" s="52">
        <f t="shared" si="0"/>
        <v>109.32623735206546</v>
      </c>
    </row>
    <row r="78" spans="1:6" ht="12.75" customHeight="1" x14ac:dyDescent="0.2">
      <c r="A78" s="53">
        <v>6391</v>
      </c>
      <c r="B78" s="85" t="s">
        <v>201</v>
      </c>
      <c r="C78" s="50" t="s">
        <v>202</v>
      </c>
      <c r="D78" s="242">
        <v>164</v>
      </c>
      <c r="E78" s="242">
        <v>132</v>
      </c>
      <c r="F78" s="52">
        <f t="shared" si="0"/>
        <v>80.487804878048792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30865.77</v>
      </c>
      <c r="E80" s="242">
        <v>33791.68</v>
      </c>
      <c r="F80" s="52">
        <f t="shared" si="0"/>
        <v>109.47946544019476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0.06</v>
      </c>
      <c r="E82" s="51">
        <f t="shared" si="19"/>
        <v>0.09</v>
      </c>
      <c r="F82" s="52">
        <f t="shared" si="0"/>
        <v>150</v>
      </c>
    </row>
    <row r="83" spans="1:6" ht="12.75" customHeight="1" x14ac:dyDescent="0.2">
      <c r="A83" s="53">
        <v>641</v>
      </c>
      <c r="B83" s="85" t="s">
        <v>211</v>
      </c>
      <c r="C83" s="50" t="s">
        <v>212</v>
      </c>
      <c r="D83" s="51">
        <f t="shared" ref="D83:E83" si="20">SUM(D84:D90)</f>
        <v>0.06</v>
      </c>
      <c r="E83" s="51">
        <f t="shared" si="20"/>
        <v>0.09</v>
      </c>
      <c r="F83" s="52">
        <f t="shared" si="0"/>
        <v>150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0.06</v>
      </c>
      <c r="E85" s="242">
        <v>0.09</v>
      </c>
      <c r="F85" s="52">
        <f t="shared" si="0"/>
        <v>150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59411.34</v>
      </c>
      <c r="E106" s="51">
        <f t="shared" si="23"/>
        <v>49970.14</v>
      </c>
      <c r="F106" s="52">
        <f t="shared" si="0"/>
        <v>84.10875768834704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59411.34</v>
      </c>
      <c r="E112" s="51">
        <f t="shared" si="25"/>
        <v>49970.14</v>
      </c>
      <c r="F112" s="52">
        <f t="shared" si="0"/>
        <v>84.10875768834704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59411.34</v>
      </c>
      <c r="E117" s="242">
        <v>49970.14</v>
      </c>
      <c r="F117" s="52">
        <f t="shared" si="0"/>
        <v>84.10875768834704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20488.29</v>
      </c>
      <c r="E124" s="51">
        <f t="shared" si="27"/>
        <v>22316.15</v>
      </c>
      <c r="F124" s="52">
        <f t="shared" si="0"/>
        <v>108.92148637099535</v>
      </c>
    </row>
    <row r="125" spans="1:6" ht="12.75" customHeight="1" x14ac:dyDescent="0.2">
      <c r="A125" s="53">
        <v>661</v>
      </c>
      <c r="B125" s="86" t="s">
        <v>295</v>
      </c>
      <c r="C125" s="50" t="s">
        <v>296</v>
      </c>
      <c r="D125" s="51">
        <f t="shared" ref="D125:E125" si="28">SUM(D126:D127)</f>
        <v>16981.21</v>
      </c>
      <c r="E125" s="51">
        <f t="shared" si="28"/>
        <v>22316.15</v>
      </c>
      <c r="F125" s="52">
        <f t="shared" si="0"/>
        <v>131.41672472102991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16981.21</v>
      </c>
      <c r="E127" s="242">
        <v>22316.15</v>
      </c>
      <c r="F127" s="52">
        <f t="shared" si="0"/>
        <v>131.41672472102991</v>
      </c>
    </row>
    <row r="128" spans="1:6" ht="24" x14ac:dyDescent="0.2">
      <c r="A128" s="53">
        <v>663</v>
      </c>
      <c r="B128" s="231" t="s">
        <v>301</v>
      </c>
      <c r="C128" s="50" t="s">
        <v>302</v>
      </c>
      <c r="D128" s="51">
        <f t="shared" ref="D128:E128" si="29">SUM(D129:D132)</f>
        <v>3507.08</v>
      </c>
      <c r="E128" s="51">
        <f t="shared" si="29"/>
        <v>0</v>
      </c>
      <c r="F128" s="52">
        <f t="shared" si="0"/>
        <v>0</v>
      </c>
    </row>
    <row r="129" spans="1:6" ht="12.75" customHeight="1" x14ac:dyDescent="0.2">
      <c r="A129" s="53">
        <v>6631</v>
      </c>
      <c r="B129" s="86" t="s">
        <v>303</v>
      </c>
      <c r="C129" s="50" t="s">
        <v>304</v>
      </c>
      <c r="D129" s="242">
        <v>3507.08</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290102.76</v>
      </c>
      <c r="E133" s="51">
        <f t="shared" si="30"/>
        <v>318930.68</v>
      </c>
      <c r="F133" s="52">
        <f t="shared" ref="F133:F223" si="31">IF(D133&lt;&gt;0,IF(E133/D133&gt;=100,"&gt;&gt;100",E133/D133*100),"-")</f>
        <v>109.93714089448856</v>
      </c>
    </row>
    <row r="134" spans="1:6" ht="24" x14ac:dyDescent="0.2">
      <c r="A134" s="53">
        <v>671</v>
      </c>
      <c r="B134" s="232" t="s">
        <v>313</v>
      </c>
      <c r="C134" s="50" t="s">
        <v>314</v>
      </c>
      <c r="D134" s="51">
        <f t="shared" ref="D134:E134" si="32">SUM(D135:D137)</f>
        <v>290102.76</v>
      </c>
      <c r="E134" s="51">
        <f t="shared" si="32"/>
        <v>318930.68</v>
      </c>
      <c r="F134" s="52">
        <f t="shared" si="31"/>
        <v>109.93714089448856</v>
      </c>
    </row>
    <row r="135" spans="1:6" ht="12.75" customHeight="1" x14ac:dyDescent="0.2">
      <c r="A135" s="53">
        <v>6711</v>
      </c>
      <c r="B135" s="85" t="s">
        <v>315</v>
      </c>
      <c r="C135" s="50" t="s">
        <v>316</v>
      </c>
      <c r="D135" s="242">
        <v>271633.49</v>
      </c>
      <c r="E135" s="242">
        <v>318303.83</v>
      </c>
      <c r="F135" s="52">
        <f t="shared" si="31"/>
        <v>117.18136449227967</v>
      </c>
    </row>
    <row r="136" spans="1:6" ht="24" x14ac:dyDescent="0.2">
      <c r="A136" s="53">
        <v>6712</v>
      </c>
      <c r="B136" s="232" t="s">
        <v>317</v>
      </c>
      <c r="C136" s="50" t="s">
        <v>318</v>
      </c>
      <c r="D136" s="242">
        <v>18469.27</v>
      </c>
      <c r="E136" s="242">
        <v>626.85</v>
      </c>
      <c r="F136" s="52">
        <f t="shared" si="31"/>
        <v>3.3940161143347845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1377794.43</v>
      </c>
      <c r="E151" s="51">
        <f t="shared" si="35"/>
        <v>1680730.53</v>
      </c>
      <c r="F151" s="52">
        <f t="shared" si="31"/>
        <v>121.98703183899504</v>
      </c>
    </row>
    <row r="152" spans="1:6" ht="12.75" customHeight="1" x14ac:dyDescent="0.2">
      <c r="A152" s="53">
        <v>31</v>
      </c>
      <c r="B152" s="85" t="s">
        <v>348</v>
      </c>
      <c r="C152" s="50" t="s">
        <v>34</v>
      </c>
      <c r="D152" s="51">
        <f t="shared" ref="D152:E152" si="36">D153+D158+D159</f>
        <v>1112302.8799999999</v>
      </c>
      <c r="E152" s="51">
        <f t="shared" si="36"/>
        <v>1413858.34</v>
      </c>
      <c r="F152" s="52">
        <f t="shared" si="31"/>
        <v>127.1109124521911</v>
      </c>
    </row>
    <row r="153" spans="1:6" ht="12.75" customHeight="1" x14ac:dyDescent="0.2">
      <c r="A153" s="53">
        <v>311</v>
      </c>
      <c r="B153" s="85" t="s">
        <v>349</v>
      </c>
      <c r="C153" s="50" t="s">
        <v>350</v>
      </c>
      <c r="D153" s="51">
        <f t="shared" ref="D153:E153" si="37">SUM(D154:D157)</f>
        <v>925976.46</v>
      </c>
      <c r="E153" s="51">
        <f t="shared" si="37"/>
        <v>1175621.22</v>
      </c>
      <c r="F153" s="52">
        <f t="shared" si="31"/>
        <v>126.96016268059343</v>
      </c>
    </row>
    <row r="154" spans="1:6" ht="12.75" customHeight="1" x14ac:dyDescent="0.2">
      <c r="A154" s="53">
        <v>3111</v>
      </c>
      <c r="B154" s="85" t="s">
        <v>351</v>
      </c>
      <c r="C154" s="50" t="s">
        <v>352</v>
      </c>
      <c r="D154" s="242">
        <v>903312.09</v>
      </c>
      <c r="E154" s="242">
        <v>1143198</v>
      </c>
      <c r="F154" s="52">
        <f t="shared" si="31"/>
        <v>126.55626030644625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21942.41</v>
      </c>
      <c r="E156" s="242">
        <v>31648.48</v>
      </c>
      <c r="F156" s="52">
        <f t="shared" si="31"/>
        <v>144.23429331600312</v>
      </c>
    </row>
    <row r="157" spans="1:6" ht="12.75" customHeight="1" x14ac:dyDescent="0.2">
      <c r="A157" s="53">
        <v>3114</v>
      </c>
      <c r="B157" s="85" t="s">
        <v>357</v>
      </c>
      <c r="C157" s="50" t="s">
        <v>358</v>
      </c>
      <c r="D157" s="242">
        <v>721.96</v>
      </c>
      <c r="E157" s="242">
        <v>774.74</v>
      </c>
      <c r="F157" s="52">
        <f t="shared" si="31"/>
        <v>107.31065432987977</v>
      </c>
    </row>
    <row r="158" spans="1:6" ht="12.75" customHeight="1" x14ac:dyDescent="0.2">
      <c r="A158" s="53">
        <v>312</v>
      </c>
      <c r="B158" s="85" t="s">
        <v>359</v>
      </c>
      <c r="C158" s="50" t="s">
        <v>360</v>
      </c>
      <c r="D158" s="242">
        <v>39782.46</v>
      </c>
      <c r="E158" s="242">
        <v>52884.1</v>
      </c>
      <c r="F158" s="52">
        <f t="shared" si="31"/>
        <v>132.93320724761617</v>
      </c>
    </row>
    <row r="159" spans="1:6" ht="12.75" customHeight="1" x14ac:dyDescent="0.2">
      <c r="A159" s="53">
        <v>313</v>
      </c>
      <c r="B159" s="85" t="s">
        <v>361</v>
      </c>
      <c r="C159" s="50" t="s">
        <v>362</v>
      </c>
      <c r="D159" s="51">
        <f t="shared" ref="D159:E159" si="38">SUM(D160:D162)</f>
        <v>146543.96</v>
      </c>
      <c r="E159" s="51">
        <f t="shared" si="38"/>
        <v>185353.02000000002</v>
      </c>
      <c r="F159" s="52">
        <f t="shared" si="31"/>
        <v>126.48287926708137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146537.41</v>
      </c>
      <c r="E161" s="242">
        <v>185336.01</v>
      </c>
      <c r="F161" s="52">
        <f t="shared" si="31"/>
        <v>126.47692490265796</v>
      </c>
    </row>
    <row r="162" spans="1:6" ht="12.75" customHeight="1" x14ac:dyDescent="0.2">
      <c r="A162" s="53">
        <v>3133</v>
      </c>
      <c r="B162" s="85" t="s">
        <v>366</v>
      </c>
      <c r="C162" s="50" t="s">
        <v>367</v>
      </c>
      <c r="D162" s="242">
        <v>6.55</v>
      </c>
      <c r="E162" s="242">
        <v>17.010000000000002</v>
      </c>
      <c r="F162" s="52">
        <f t="shared" si="31"/>
        <v>259.69465648854964</v>
      </c>
    </row>
    <row r="163" spans="1:6" ht="12.75" customHeight="1" x14ac:dyDescent="0.2">
      <c r="A163" s="53">
        <v>32</v>
      </c>
      <c r="B163" s="85" t="s">
        <v>368</v>
      </c>
      <c r="C163" s="50" t="s">
        <v>369</v>
      </c>
      <c r="D163" s="51">
        <f t="shared" ref="D163:E163" si="39">D164+D169+D177+D187+D188</f>
        <v>229657.62000000002</v>
      </c>
      <c r="E163" s="51">
        <f t="shared" si="39"/>
        <v>227717.65999999997</v>
      </c>
      <c r="F163" s="52">
        <f t="shared" si="31"/>
        <v>99.155281675391365</v>
      </c>
    </row>
    <row r="164" spans="1:6" ht="12.75" customHeight="1" x14ac:dyDescent="0.2">
      <c r="A164" s="53">
        <v>321</v>
      </c>
      <c r="B164" s="85" t="s">
        <v>370</v>
      </c>
      <c r="C164" s="50" t="s">
        <v>371</v>
      </c>
      <c r="D164" s="51">
        <f t="shared" ref="D164:E164" si="40">SUM(D165:D168)</f>
        <v>25435.14</v>
      </c>
      <c r="E164" s="51">
        <f t="shared" si="40"/>
        <v>25250.66</v>
      </c>
      <c r="F164" s="52">
        <f t="shared" si="31"/>
        <v>99.274704208429753</v>
      </c>
    </row>
    <row r="165" spans="1:6" ht="12.75" customHeight="1" x14ac:dyDescent="0.2">
      <c r="A165" s="53">
        <v>3211</v>
      </c>
      <c r="B165" s="85" t="s">
        <v>372</v>
      </c>
      <c r="C165" s="50" t="s">
        <v>373</v>
      </c>
      <c r="D165" s="242">
        <v>5198.57</v>
      </c>
      <c r="E165" s="242">
        <v>4777.62</v>
      </c>
      <c r="F165" s="52">
        <f t="shared" si="31"/>
        <v>91.90258090205576</v>
      </c>
    </row>
    <row r="166" spans="1:6" ht="12.75" customHeight="1" x14ac:dyDescent="0.2">
      <c r="A166" s="53">
        <v>3212</v>
      </c>
      <c r="B166" s="85" t="s">
        <v>374</v>
      </c>
      <c r="C166" s="50" t="s">
        <v>375</v>
      </c>
      <c r="D166" s="242">
        <v>19614.07</v>
      </c>
      <c r="E166" s="242">
        <v>18767.34</v>
      </c>
      <c r="F166" s="52">
        <f t="shared" si="31"/>
        <v>95.683047934467453</v>
      </c>
    </row>
    <row r="167" spans="1:6" ht="12.75" customHeight="1" x14ac:dyDescent="0.2">
      <c r="A167" s="53">
        <v>3213</v>
      </c>
      <c r="B167" s="85" t="s">
        <v>376</v>
      </c>
      <c r="C167" s="50" t="s">
        <v>377</v>
      </c>
      <c r="D167" s="242">
        <v>562.5</v>
      </c>
      <c r="E167" s="242">
        <v>1475</v>
      </c>
      <c r="F167" s="52">
        <f t="shared" si="31"/>
        <v>262.22222222222223</v>
      </c>
    </row>
    <row r="168" spans="1:6" ht="12.75" customHeight="1" x14ac:dyDescent="0.2">
      <c r="A168" s="53">
        <v>3214</v>
      </c>
      <c r="B168" s="85" t="s">
        <v>378</v>
      </c>
      <c r="C168" s="50" t="s">
        <v>379</v>
      </c>
      <c r="D168" s="242">
        <v>60</v>
      </c>
      <c r="E168" s="242">
        <v>230.7</v>
      </c>
      <c r="F168" s="52">
        <f t="shared" si="31"/>
        <v>384.5</v>
      </c>
    </row>
    <row r="169" spans="1:6" ht="12.75" customHeight="1" x14ac:dyDescent="0.2">
      <c r="A169" s="53">
        <v>322</v>
      </c>
      <c r="B169" s="85" t="s">
        <v>380</v>
      </c>
      <c r="C169" s="50" t="s">
        <v>381</v>
      </c>
      <c r="D169" s="51">
        <f t="shared" ref="D169:E169" si="41">SUM(D170:D176)</f>
        <v>143110.83000000002</v>
      </c>
      <c r="E169" s="51">
        <f t="shared" si="41"/>
        <v>123262.73</v>
      </c>
      <c r="F169" s="52">
        <f t="shared" si="31"/>
        <v>86.130958782085173</v>
      </c>
    </row>
    <row r="170" spans="1:6" ht="12.75" customHeight="1" x14ac:dyDescent="0.2">
      <c r="A170" s="53">
        <v>3221</v>
      </c>
      <c r="B170" s="85" t="s">
        <v>382</v>
      </c>
      <c r="C170" s="50" t="s">
        <v>383</v>
      </c>
      <c r="D170" s="242">
        <v>24033.15</v>
      </c>
      <c r="E170" s="242">
        <v>16271.26</v>
      </c>
      <c r="F170" s="52">
        <f t="shared" si="31"/>
        <v>67.70340134356087</v>
      </c>
    </row>
    <row r="171" spans="1:6" ht="12.75" customHeight="1" x14ac:dyDescent="0.2">
      <c r="A171" s="53">
        <v>3222</v>
      </c>
      <c r="B171" s="85" t="s">
        <v>384</v>
      </c>
      <c r="C171" s="50" t="s">
        <v>385</v>
      </c>
      <c r="D171" s="242">
        <v>78326.509999999995</v>
      </c>
      <c r="E171" s="242">
        <v>75243.42</v>
      </c>
      <c r="F171" s="52">
        <f t="shared" si="31"/>
        <v>96.063797557174453</v>
      </c>
    </row>
    <row r="172" spans="1:6" ht="12.75" customHeight="1" x14ac:dyDescent="0.2">
      <c r="A172" s="53">
        <v>3223</v>
      </c>
      <c r="B172" s="85" t="s">
        <v>386</v>
      </c>
      <c r="C172" s="50" t="s">
        <v>387</v>
      </c>
      <c r="D172" s="242">
        <v>37433.49</v>
      </c>
      <c r="E172" s="242">
        <v>30881.58</v>
      </c>
      <c r="F172" s="52">
        <f t="shared" si="31"/>
        <v>82.497197028650021</v>
      </c>
    </row>
    <row r="173" spans="1:6" ht="12.75" customHeight="1" x14ac:dyDescent="0.2">
      <c r="A173" s="53">
        <v>3224</v>
      </c>
      <c r="B173" s="85" t="s">
        <v>388</v>
      </c>
      <c r="C173" s="50" t="s">
        <v>389</v>
      </c>
      <c r="D173" s="242">
        <v>2140.25</v>
      </c>
      <c r="E173" s="242">
        <v>143.69999999999999</v>
      </c>
      <c r="F173" s="52">
        <f t="shared" si="31"/>
        <v>6.7141689055016922</v>
      </c>
    </row>
    <row r="174" spans="1:6" ht="12.75" customHeight="1" x14ac:dyDescent="0.2">
      <c r="A174" s="53">
        <v>3225</v>
      </c>
      <c r="B174" s="85" t="s">
        <v>390</v>
      </c>
      <c r="C174" s="50" t="s">
        <v>391</v>
      </c>
      <c r="D174" s="242">
        <v>1057.48</v>
      </c>
      <c r="E174" s="242">
        <v>180.1</v>
      </c>
      <c r="F174" s="52">
        <f t="shared" si="31"/>
        <v>17.031054960850323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119.95</v>
      </c>
      <c r="E176" s="242">
        <v>542.66999999999996</v>
      </c>
      <c r="F176" s="52">
        <f t="shared" si="31"/>
        <v>452.41350562734465</v>
      </c>
    </row>
    <row r="177" spans="1:6" ht="12.75" customHeight="1" x14ac:dyDescent="0.2">
      <c r="A177" s="53">
        <v>323</v>
      </c>
      <c r="B177" s="85" t="s">
        <v>396</v>
      </c>
      <c r="C177" s="50" t="s">
        <v>397</v>
      </c>
      <c r="D177" s="51">
        <f t="shared" ref="D177:E177" si="42">SUM(D178:D186)</f>
        <v>55773.3</v>
      </c>
      <c r="E177" s="51">
        <f t="shared" si="42"/>
        <v>72272.149999999994</v>
      </c>
      <c r="F177" s="52">
        <f t="shared" si="31"/>
        <v>129.58198636265021</v>
      </c>
    </row>
    <row r="178" spans="1:6" ht="12.75" customHeight="1" x14ac:dyDescent="0.2">
      <c r="A178" s="53">
        <v>3231</v>
      </c>
      <c r="B178" s="85" t="s">
        <v>398</v>
      </c>
      <c r="C178" s="50" t="s">
        <v>399</v>
      </c>
      <c r="D178" s="242">
        <v>7605.58</v>
      </c>
      <c r="E178" s="242">
        <v>12653.67</v>
      </c>
      <c r="F178" s="52">
        <f t="shared" si="31"/>
        <v>166.37350471627411</v>
      </c>
    </row>
    <row r="179" spans="1:6" ht="12.75" customHeight="1" x14ac:dyDescent="0.2">
      <c r="A179" s="53">
        <v>3232</v>
      </c>
      <c r="B179" s="85" t="s">
        <v>400</v>
      </c>
      <c r="C179" s="50" t="s">
        <v>401</v>
      </c>
      <c r="D179" s="242">
        <v>7945.2</v>
      </c>
      <c r="E179" s="242">
        <v>22109.54</v>
      </c>
      <c r="F179" s="52">
        <f t="shared" si="31"/>
        <v>278.27543674168049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8583.73</v>
      </c>
      <c r="E181" s="242">
        <v>11149.15</v>
      </c>
      <c r="F181" s="52">
        <f t="shared" si="31"/>
        <v>129.88700716355243</v>
      </c>
    </row>
    <row r="182" spans="1:6" ht="12.75" customHeight="1" x14ac:dyDescent="0.2">
      <c r="A182" s="53">
        <v>3235</v>
      </c>
      <c r="B182" s="85" t="s">
        <v>406</v>
      </c>
      <c r="C182" s="50" t="s">
        <v>407</v>
      </c>
      <c r="D182" s="242">
        <v>600</v>
      </c>
      <c r="E182" s="242">
        <v>600</v>
      </c>
      <c r="F182" s="52">
        <f t="shared" si="31"/>
        <v>100</v>
      </c>
    </row>
    <row r="183" spans="1:6" ht="12.75" customHeight="1" x14ac:dyDescent="0.2">
      <c r="A183" s="53">
        <v>3236</v>
      </c>
      <c r="B183" s="85" t="s">
        <v>408</v>
      </c>
      <c r="C183" s="50" t="s">
        <v>409</v>
      </c>
      <c r="D183" s="242">
        <v>3704.43</v>
      </c>
      <c r="E183" s="242">
        <v>4088.95</v>
      </c>
      <c r="F183" s="52">
        <f t="shared" si="31"/>
        <v>110.38000448112125</v>
      </c>
    </row>
    <row r="184" spans="1:6" ht="12.75" customHeight="1" x14ac:dyDescent="0.2">
      <c r="A184" s="53">
        <v>3237</v>
      </c>
      <c r="B184" s="85" t="s">
        <v>410</v>
      </c>
      <c r="C184" s="50" t="s">
        <v>411</v>
      </c>
      <c r="D184" s="242">
        <v>13832.74</v>
      </c>
      <c r="E184" s="242">
        <v>8945</v>
      </c>
      <c r="F184" s="52">
        <f t="shared" si="31"/>
        <v>64.665424203736933</v>
      </c>
    </row>
    <row r="185" spans="1:6" ht="12.75" customHeight="1" x14ac:dyDescent="0.2">
      <c r="A185" s="53">
        <v>3238</v>
      </c>
      <c r="B185" s="85" t="s">
        <v>412</v>
      </c>
      <c r="C185" s="50" t="s">
        <v>413</v>
      </c>
      <c r="D185" s="242">
        <v>3828.36</v>
      </c>
      <c r="E185" s="242">
        <v>4929.03</v>
      </c>
      <c r="F185" s="52">
        <f t="shared" si="31"/>
        <v>128.7504309939504</v>
      </c>
    </row>
    <row r="186" spans="1:6" ht="12.75" customHeight="1" x14ac:dyDescent="0.2">
      <c r="A186" s="53">
        <v>3239</v>
      </c>
      <c r="B186" s="85" t="s">
        <v>414</v>
      </c>
      <c r="C186" s="50" t="s">
        <v>415</v>
      </c>
      <c r="D186" s="242">
        <v>9673.26</v>
      </c>
      <c r="E186" s="242">
        <v>7796.81</v>
      </c>
      <c r="F186" s="52">
        <f t="shared" si="31"/>
        <v>80.601679268416234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5338.3499999999995</v>
      </c>
      <c r="E188" s="51">
        <f t="shared" si="43"/>
        <v>6932.12</v>
      </c>
      <c r="F188" s="52">
        <f t="shared" si="31"/>
        <v>129.85510504182005</v>
      </c>
    </row>
    <row r="189" spans="1:6" ht="12.75" customHeight="1" x14ac:dyDescent="0.2">
      <c r="A189" s="53">
        <v>3291</v>
      </c>
      <c r="B189" s="232" t="s">
        <v>420</v>
      </c>
      <c r="C189" s="50" t="s">
        <v>421</v>
      </c>
      <c r="D189" s="242">
        <v>3631.53</v>
      </c>
      <c r="E189" s="242">
        <v>4617.2700000000004</v>
      </c>
      <c r="F189" s="52">
        <f t="shared" si="31"/>
        <v>127.14393107037529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799.38</v>
      </c>
      <c r="E191" s="242">
        <v>359.23</v>
      </c>
      <c r="F191" s="52">
        <f t="shared" si="31"/>
        <v>44.938577397483051</v>
      </c>
    </row>
    <row r="192" spans="1:6" ht="12.75" customHeight="1" x14ac:dyDescent="0.2">
      <c r="A192" s="53">
        <v>3294</v>
      </c>
      <c r="B192" s="85" t="s">
        <v>426</v>
      </c>
      <c r="C192" s="50" t="s">
        <v>427</v>
      </c>
      <c r="D192" s="242">
        <v>296.17</v>
      </c>
      <c r="E192" s="242">
        <v>278.08999999999997</v>
      </c>
      <c r="F192" s="52">
        <f t="shared" si="31"/>
        <v>93.895397913360554</v>
      </c>
    </row>
    <row r="193" spans="1:6" ht="12.75" customHeight="1" x14ac:dyDescent="0.2">
      <c r="A193" s="53">
        <v>3295</v>
      </c>
      <c r="B193" s="85" t="s">
        <v>428</v>
      </c>
      <c r="C193" s="50" t="s">
        <v>429</v>
      </c>
      <c r="D193" s="242">
        <v>239.72</v>
      </c>
      <c r="E193" s="242">
        <v>161.12</v>
      </c>
      <c r="F193" s="52">
        <f t="shared" si="31"/>
        <v>67.211747038211243</v>
      </c>
    </row>
    <row r="194" spans="1:6" ht="12.75" customHeight="1" x14ac:dyDescent="0.2">
      <c r="A194" s="53" t="s">
        <v>430</v>
      </c>
      <c r="B194" s="85" t="s">
        <v>431</v>
      </c>
      <c r="C194" s="50" t="s">
        <v>430</v>
      </c>
      <c r="D194" s="242">
        <v>284.11</v>
      </c>
      <c r="E194" s="242">
        <v>581.82000000000005</v>
      </c>
      <c r="F194" s="52">
        <f t="shared" si="31"/>
        <v>204.78687832177678</v>
      </c>
    </row>
    <row r="195" spans="1:6" ht="12.75" customHeight="1" x14ac:dyDescent="0.2">
      <c r="A195" s="53">
        <v>3299</v>
      </c>
      <c r="B195" s="85" t="s">
        <v>432</v>
      </c>
      <c r="C195" s="50" t="s">
        <v>433</v>
      </c>
      <c r="D195" s="242">
        <v>87.44</v>
      </c>
      <c r="E195" s="242">
        <v>934.59</v>
      </c>
      <c r="F195" s="52">
        <f t="shared" si="31"/>
        <v>1068.8357731015553</v>
      </c>
    </row>
    <row r="196" spans="1:6" ht="12.75" customHeight="1" x14ac:dyDescent="0.2">
      <c r="A196" s="53">
        <v>34</v>
      </c>
      <c r="B196" s="232" t="s">
        <v>434</v>
      </c>
      <c r="C196" s="50" t="s">
        <v>435</v>
      </c>
      <c r="D196" s="51">
        <f t="shared" ref="D196:E196" si="44">D197+D202+D210</f>
        <v>1568.17</v>
      </c>
      <c r="E196" s="51">
        <f t="shared" si="44"/>
        <v>2451.81</v>
      </c>
      <c r="F196" s="52">
        <f t="shared" si="31"/>
        <v>156.34848262624587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1568.17</v>
      </c>
      <c r="E210" s="51">
        <f t="shared" si="47"/>
        <v>2451.81</v>
      </c>
      <c r="F210" s="52">
        <f t="shared" si="31"/>
        <v>156.34848262624587</v>
      </c>
    </row>
    <row r="211" spans="1:6" ht="12.75" customHeight="1" x14ac:dyDescent="0.2">
      <c r="A211" s="53">
        <v>3431</v>
      </c>
      <c r="B211" s="232" t="s">
        <v>464</v>
      </c>
      <c r="C211" s="50" t="s">
        <v>465</v>
      </c>
      <c r="D211" s="242">
        <v>1356.68</v>
      </c>
      <c r="E211" s="242">
        <v>1426.29</v>
      </c>
      <c r="F211" s="52">
        <f t="shared" si="31"/>
        <v>105.13090780434588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211.49</v>
      </c>
      <c r="E213" s="242">
        <v>585.52</v>
      </c>
      <c r="F213" s="52">
        <f t="shared" si="31"/>
        <v>276.85469762163694</v>
      </c>
    </row>
    <row r="214" spans="1:6" ht="12.75" customHeight="1" x14ac:dyDescent="0.2">
      <c r="A214" s="53">
        <v>3434</v>
      </c>
      <c r="B214" s="85" t="s">
        <v>470</v>
      </c>
      <c r="C214" s="50" t="s">
        <v>471</v>
      </c>
      <c r="D214" s="242">
        <v>0</v>
      </c>
      <c r="E214" s="242">
        <v>440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33420.57</v>
      </c>
      <c r="E252" s="51">
        <f t="shared" si="63"/>
        <v>35797.81</v>
      </c>
      <c r="F252" s="52">
        <f t="shared" ref="F252:F258" si="64">IF(D252&lt;&gt;0,IF(E252/D252&gt;=100,"&gt;&gt;100",E252/D252*100),"-")</f>
        <v>107.1131042947502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33420.57</v>
      </c>
      <c r="E259" s="51">
        <f t="shared" si="66"/>
        <v>35797.81</v>
      </c>
      <c r="F259" s="52">
        <f t="shared" ref="F259:F262" si="67">IF(D259&lt;&gt;0,IF(E259/D259&gt;=100,"&gt;&gt;100",E259/D259*100),"-")</f>
        <v>107.1131042947502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33420.57</v>
      </c>
      <c r="E261" s="242">
        <v>35797.81</v>
      </c>
      <c r="F261" s="52">
        <f t="shared" si="67"/>
        <v>107.1131042947502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845.19</v>
      </c>
      <c r="E263" s="51">
        <f t="shared" si="68"/>
        <v>904.91</v>
      </c>
      <c r="F263" s="52">
        <f t="shared" ref="F263:F267" si="69">IF(D263&lt;&gt;0,IF(E263/D263&gt;=100,"&gt;&gt;100",E263/D263*100),"-")</f>
        <v>107.06586684650787</v>
      </c>
    </row>
    <row r="264" spans="1:6" ht="12.75" customHeight="1" x14ac:dyDescent="0.2">
      <c r="A264" s="53">
        <v>381</v>
      </c>
      <c r="B264" s="85" t="s">
        <v>566</v>
      </c>
      <c r="C264" s="50" t="s">
        <v>567</v>
      </c>
      <c r="D264" s="51">
        <f t="shared" ref="D264:E264" si="70">SUM(D265:D267)</f>
        <v>845.19</v>
      </c>
      <c r="E264" s="51">
        <f t="shared" si="70"/>
        <v>904.91</v>
      </c>
      <c r="F264" s="52">
        <f t="shared" si="69"/>
        <v>107.06586684650787</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845.19</v>
      </c>
      <c r="E266" s="242">
        <v>904.91</v>
      </c>
      <c r="F266" s="52">
        <f t="shared" si="69"/>
        <v>107.06586684650787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1377794.43</v>
      </c>
      <c r="E289" s="51">
        <f t="shared" si="79"/>
        <v>1680730.53</v>
      </c>
      <c r="F289" s="52">
        <f t="shared" si="76"/>
        <v>121.98703183899504</v>
      </c>
    </row>
    <row r="290" spans="1:6" ht="12.75" customHeight="1" x14ac:dyDescent="0.2">
      <c r="A290" s="53" t="s">
        <v>607</v>
      </c>
      <c r="B290" s="85" t="s">
        <v>618</v>
      </c>
      <c r="C290" s="50" t="s">
        <v>619</v>
      </c>
      <c r="D290" s="51">
        <f>IF(D6&gt;=D289,D6-D289,0)</f>
        <v>92242.760000000242</v>
      </c>
      <c r="E290" s="51">
        <f>IF(E6&gt;=E289,E6-E289,0)</f>
        <v>71772.899999999674</v>
      </c>
      <c r="F290" s="52">
        <f t="shared" si="76"/>
        <v>77.808708238998364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5038.8599999999997</v>
      </c>
      <c r="E292" s="242">
        <v>47598.12</v>
      </c>
      <c r="F292" s="52">
        <f t="shared" si="76"/>
        <v>944.62080708731742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15769.35</v>
      </c>
      <c r="E294" s="242">
        <v>674.38</v>
      </c>
      <c r="F294" s="52">
        <f t="shared" si="76"/>
        <v>4.2765237628691093</v>
      </c>
    </row>
    <row r="295" spans="1:6" ht="24" x14ac:dyDescent="0.2">
      <c r="A295" s="53">
        <v>9661</v>
      </c>
      <c r="B295" s="85" t="s">
        <v>628</v>
      </c>
      <c r="C295" s="50" t="s">
        <v>629</v>
      </c>
      <c r="D295" s="242">
        <v>4127.41</v>
      </c>
      <c r="E295" s="242">
        <v>3867.63</v>
      </c>
      <c r="F295" s="52">
        <f t="shared" si="76"/>
        <v>93.705980263652037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49683.5</v>
      </c>
      <c r="E350" s="51">
        <f t="shared" si="95"/>
        <v>47884.44</v>
      </c>
      <c r="F350" s="52">
        <f t="shared" si="81"/>
        <v>96.378958809262642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49683.5</v>
      </c>
      <c r="E363" s="51">
        <f t="shared" si="99"/>
        <v>47884.44</v>
      </c>
      <c r="F363" s="52">
        <f t="shared" si="81"/>
        <v>96.378958809262642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24842.25</v>
      </c>
      <c r="E369" s="51">
        <f t="shared" si="101"/>
        <v>18155.52</v>
      </c>
      <c r="F369" s="52">
        <f t="shared" si="81"/>
        <v>73.083235214201608</v>
      </c>
    </row>
    <row r="370" spans="1:6" ht="12.75" customHeight="1" x14ac:dyDescent="0.2">
      <c r="A370" s="53">
        <v>4221</v>
      </c>
      <c r="B370" s="85" t="s">
        <v>673</v>
      </c>
      <c r="C370" s="50" t="s">
        <v>765</v>
      </c>
      <c r="D370" s="242">
        <v>18437.669999999998</v>
      </c>
      <c r="E370" s="242">
        <v>14770.71</v>
      </c>
      <c r="F370" s="52">
        <f t="shared" si="81"/>
        <v>80.111586767742352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1650</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1061.1300000000001</v>
      </c>
      <c r="F375" s="52" t="str">
        <f t="shared" si="81"/>
        <v>-</v>
      </c>
    </row>
    <row r="376" spans="1:6" ht="12.75" customHeight="1" x14ac:dyDescent="0.2">
      <c r="A376" s="53">
        <v>4227</v>
      </c>
      <c r="B376" s="232" t="s">
        <v>685</v>
      </c>
      <c r="C376" s="50" t="s">
        <v>772</v>
      </c>
      <c r="D376" s="242">
        <v>6404.58</v>
      </c>
      <c r="E376" s="242">
        <v>673.68</v>
      </c>
      <c r="F376" s="52">
        <f t="shared" si="81"/>
        <v>10.518722539182896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24841.25</v>
      </c>
      <c r="E383" s="51">
        <f t="shared" si="103"/>
        <v>29728.92</v>
      </c>
      <c r="F383" s="52">
        <f t="shared" si="81"/>
        <v>119.67562018819504</v>
      </c>
    </row>
    <row r="384" spans="1:6" ht="12.75" customHeight="1" x14ac:dyDescent="0.2">
      <c r="A384" s="53">
        <v>4241</v>
      </c>
      <c r="B384" s="85" t="s">
        <v>782</v>
      </c>
      <c r="C384" s="50" t="s">
        <v>783</v>
      </c>
      <c r="D384" s="242">
        <v>24841.25</v>
      </c>
      <c r="E384" s="242">
        <v>29728.92</v>
      </c>
      <c r="F384" s="52">
        <f t="shared" si="81"/>
        <v>119.67562018819504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49683.5</v>
      </c>
      <c r="E408" s="51">
        <f t="shared" si="111"/>
        <v>47884.44</v>
      </c>
      <c r="F408" s="52">
        <f t="shared" si="81"/>
        <v>96.378958809262642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1470037.1900000002</v>
      </c>
      <c r="E412" s="51">
        <f>E6+E298</f>
        <v>1752503.4299999997</v>
      </c>
      <c r="F412" s="52">
        <f t="shared" si="81"/>
        <v>119.21490435218169</v>
      </c>
    </row>
    <row r="413" spans="1:6" ht="12.75" customHeight="1" x14ac:dyDescent="0.2">
      <c r="A413" s="53" t="s">
        <v>607</v>
      </c>
      <c r="B413" s="85" t="s">
        <v>830</v>
      </c>
      <c r="C413" s="50" t="s">
        <v>831</v>
      </c>
      <c r="D413" s="51">
        <f t="shared" ref="D413:E413" si="112">D289+D350</f>
        <v>1427477.93</v>
      </c>
      <c r="E413" s="51">
        <f t="shared" si="112"/>
        <v>1728614.97</v>
      </c>
      <c r="F413" s="52">
        <f t="shared" si="81"/>
        <v>121.09574051348031</v>
      </c>
    </row>
    <row r="414" spans="1:6" ht="12.75" customHeight="1" x14ac:dyDescent="0.2">
      <c r="A414" s="53" t="s">
        <v>607</v>
      </c>
      <c r="B414" s="85" t="s">
        <v>832</v>
      </c>
      <c r="C414" s="50" t="s">
        <v>833</v>
      </c>
      <c r="D414" s="51">
        <f t="shared" ref="D414:E414" si="113">IF(D412&gt;=D413,D412-D413,0)</f>
        <v>42559.260000000242</v>
      </c>
      <c r="E414" s="51">
        <f t="shared" si="113"/>
        <v>23888.45999999973</v>
      </c>
      <c r="F414" s="52">
        <f t="shared" si="81"/>
        <v>56.129876318337288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5038.8599999999997</v>
      </c>
      <c r="E416" s="51">
        <f t="shared" si="115"/>
        <v>47598.12</v>
      </c>
      <c r="F416" s="52">
        <f t="shared" si="81"/>
        <v>944.62080708731742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15769.35</v>
      </c>
      <c r="E418" s="62">
        <f t="shared" si="117"/>
        <v>674.38</v>
      </c>
      <c r="F418" s="57">
        <f t="shared" si="81"/>
        <v>4.2765237628691093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1470037.1900000002</v>
      </c>
      <c r="E639" s="51">
        <f t="shared" si="180"/>
        <v>1752503.4299999997</v>
      </c>
      <c r="F639" s="52">
        <f t="shared" si="119"/>
        <v>119.21490435218169</v>
      </c>
    </row>
    <row r="640" spans="1:6" ht="12.75" customHeight="1" x14ac:dyDescent="0.2">
      <c r="A640" s="53" t="s">
        <v>607</v>
      </c>
      <c r="B640" s="85" t="s">
        <v>1276</v>
      </c>
      <c r="C640" s="50" t="s">
        <v>1277</v>
      </c>
      <c r="D640" s="51">
        <f t="shared" ref="D640:E640" si="181">D413+D528</f>
        <v>1427477.93</v>
      </c>
      <c r="E640" s="51">
        <f t="shared" si="181"/>
        <v>1728614.97</v>
      </c>
      <c r="F640" s="52">
        <f t="shared" si="119"/>
        <v>121.09574051348031</v>
      </c>
    </row>
    <row r="641" spans="1:6" ht="12.75" customHeight="1" x14ac:dyDescent="0.2">
      <c r="A641" s="53" t="s">
        <v>607</v>
      </c>
      <c r="B641" s="85" t="s">
        <v>1278</v>
      </c>
      <c r="C641" s="50" t="s">
        <v>1279</v>
      </c>
      <c r="D641" s="51">
        <f t="shared" ref="D641:E641" si="182">IF(D639&gt;=D640,D639-D640,0)</f>
        <v>42559.260000000242</v>
      </c>
      <c r="E641" s="51">
        <f t="shared" si="182"/>
        <v>23888.45999999973</v>
      </c>
      <c r="F641" s="52">
        <f t="shared" si="119"/>
        <v>56.129876318337288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5038.8599999999997</v>
      </c>
      <c r="E643" s="51">
        <f t="shared" si="184"/>
        <v>47598.12</v>
      </c>
      <c r="F643" s="52">
        <f t="shared" si="119"/>
        <v>944.62080708731742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47598.120000000243</v>
      </c>
      <c r="E645" s="51">
        <f t="shared" si="186"/>
        <v>71486.579999999725</v>
      </c>
      <c r="F645" s="52">
        <f t="shared" si="119"/>
        <v>150.18782254425039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106391.45</v>
      </c>
      <c r="E647" s="243">
        <v>120770.96</v>
      </c>
      <c r="F647" s="57">
        <f t="shared" si="119"/>
        <v>113.51566314774355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31527.919999999998</v>
      </c>
      <c r="E649" s="242">
        <v>52375.4</v>
      </c>
      <c r="F649" s="52">
        <f t="shared" ref="F649:F724" si="188">IF(D649&lt;&gt;0,IF(E649/D649&gt;=100,"&gt;&gt;100",E649/D649*100),"-")</f>
        <v>166.12386735312703</v>
      </c>
    </row>
    <row r="650" spans="1:6" ht="12.75" customHeight="1" x14ac:dyDescent="0.2">
      <c r="A650" s="53" t="s">
        <v>1295</v>
      </c>
      <c r="B650" s="85" t="s">
        <v>1296</v>
      </c>
      <c r="C650" s="50" t="s">
        <v>1295</v>
      </c>
      <c r="D650" s="242">
        <v>1469059.44</v>
      </c>
      <c r="E650" s="242">
        <v>1755780.26</v>
      </c>
      <c r="F650" s="52">
        <f t="shared" si="188"/>
        <v>119.51730557614471</v>
      </c>
    </row>
    <row r="651" spans="1:6" ht="12.75" customHeight="1" x14ac:dyDescent="0.2">
      <c r="A651" s="53" t="s">
        <v>1297</v>
      </c>
      <c r="B651" s="85" t="s">
        <v>1298</v>
      </c>
      <c r="C651" s="50" t="s">
        <v>1297</v>
      </c>
      <c r="D651" s="242">
        <v>1448211.96</v>
      </c>
      <c r="E651" s="242">
        <v>1734357.82</v>
      </c>
      <c r="F651" s="52">
        <f t="shared" si="188"/>
        <v>119.75856213754787</v>
      </c>
    </row>
    <row r="652" spans="1:6" ht="24" x14ac:dyDescent="0.2">
      <c r="A652" s="53">
        <v>11</v>
      </c>
      <c r="B652" s="85" t="s">
        <v>1299</v>
      </c>
      <c r="C652" s="50" t="s">
        <v>1300</v>
      </c>
      <c r="D652" s="51">
        <f t="shared" ref="D652:E652" si="189">+D649+D650-D651</f>
        <v>52375.399999999907</v>
      </c>
      <c r="E652" s="51">
        <f t="shared" si="189"/>
        <v>73797.839999999851</v>
      </c>
      <c r="F652" s="52">
        <f t="shared" si="188"/>
        <v>140.90172103697535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50</v>
      </c>
      <c r="E654" s="262">
        <v>50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50</v>
      </c>
      <c r="E656" s="262">
        <v>50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1035997.33</v>
      </c>
      <c r="E675" s="242">
        <v>1296124.67</v>
      </c>
      <c r="F675" s="52">
        <f t="shared" si="188"/>
        <v>125.10888131342963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33007.64</v>
      </c>
      <c r="E677" s="242">
        <v>31238.02</v>
      </c>
      <c r="F677" s="52">
        <f t="shared" si="188"/>
        <v>94.638756360648628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48180.9</v>
      </c>
      <c r="E710" s="242">
        <v>45140.480000000003</v>
      </c>
      <c r="F710" s="52">
        <f t="shared" si="188"/>
        <v>93.689574084336328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39782.46</v>
      </c>
      <c r="E716" s="242"/>
      <c r="F716" s="52">
        <f t="shared" si="188"/>
        <v>0</v>
      </c>
    </row>
    <row r="717" spans="1:6" ht="12.75" customHeight="1" x14ac:dyDescent="0.2">
      <c r="A717" s="53">
        <v>31215</v>
      </c>
      <c r="B717" s="85" t="s">
        <v>1412</v>
      </c>
      <c r="C717" s="50" t="s">
        <v>1413</v>
      </c>
      <c r="D717" s="242">
        <v>0</v>
      </c>
      <c r="E717" s="242">
        <v>882.88</v>
      </c>
      <c r="F717" s="52" t="str">
        <f t="shared" si="188"/>
        <v>-</v>
      </c>
    </row>
    <row r="718" spans="1:6" ht="12.75" customHeight="1" x14ac:dyDescent="0.2">
      <c r="A718" s="53">
        <v>32121</v>
      </c>
      <c r="B718" s="85" t="s">
        <v>1414</v>
      </c>
      <c r="C718" s="50" t="s">
        <v>1415</v>
      </c>
      <c r="D718" s="242">
        <v>19614.07</v>
      </c>
      <c r="E718" s="242">
        <v>18767.34</v>
      </c>
      <c r="F718" s="52">
        <f t="shared" si="188"/>
        <v>95.683047934467453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2592.12</v>
      </c>
      <c r="E720" s="242">
        <v>3271.6</v>
      </c>
      <c r="F720" s="52">
        <f t="shared" si="188"/>
        <v>126.21329259447865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13708.32</v>
      </c>
      <c r="E722" s="242">
        <v>8820</v>
      </c>
      <c r="F722" s="52">
        <f t="shared" si="188"/>
        <v>64.34048811232887</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9673.26</v>
      </c>
      <c r="E724" s="242">
        <v>7796.81</v>
      </c>
      <c r="F724" s="52">
        <f t="shared" si="188"/>
        <v>80.601679268416234</v>
      </c>
    </row>
    <row r="725" spans="1:6" ht="12.75" customHeight="1" x14ac:dyDescent="0.2">
      <c r="A725" s="53">
        <v>32911</v>
      </c>
      <c r="B725" s="85" t="s">
        <v>1428</v>
      </c>
      <c r="C725" s="50" t="s">
        <v>1429</v>
      </c>
      <c r="D725" s="242">
        <v>3631.53</v>
      </c>
      <c r="E725" s="242">
        <v>4617.2700000000004</v>
      </c>
      <c r="F725" s="52">
        <f t="shared" ref="F725:F979" si="190">IF(D725&lt;&gt;0,IF(E725/D725&gt;=100,"&gt;&gt;100",E725/D725*100),"-")</f>
        <v>127.14393107037529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v>440</v>
      </c>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33420.57</v>
      </c>
      <c r="E828" s="242">
        <v>35797.81</v>
      </c>
      <c r="F828" s="52">
        <f t="shared" si="190"/>
        <v>107.1131042947502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575826.17999999993</v>
      </c>
      <c r="E6" s="229">
        <f t="shared" si="0"/>
        <v>599491.69999999995</v>
      </c>
      <c r="F6" s="230">
        <f t="shared" ref="F6:F260" si="1">IF(D6&gt;0,IF(E6/D6&gt;=100,"&gt;&gt;100",E6/D6*100),"-")</f>
        <v>104.10983745129477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345070.42</v>
      </c>
      <c r="E7" s="104">
        <f t="shared" si="2"/>
        <v>338325.52</v>
      </c>
      <c r="F7" s="93">
        <f t="shared" si="1"/>
        <v>98.045355495843438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345070.42</v>
      </c>
      <c r="E12" s="104">
        <f t="shared" si="3"/>
        <v>338325.52</v>
      </c>
      <c r="F12" s="93">
        <f t="shared" si="1"/>
        <v>98.045355495843438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315694.15000000002</v>
      </c>
      <c r="E13" s="104">
        <f t="shared" si="4"/>
        <v>309941.81</v>
      </c>
      <c r="F13" s="93">
        <f t="shared" si="1"/>
        <v>98.177875643245201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460186.56</v>
      </c>
      <c r="E15" s="247">
        <v>460186.56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144492.41</v>
      </c>
      <c r="E18" s="247">
        <v>150244.75</v>
      </c>
      <c r="F18" s="93">
        <f t="shared" si="1"/>
        <v>103.98106724083291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8903.2199999999721</v>
      </c>
      <c r="E19" s="104">
        <f t="shared" si="5"/>
        <v>3910.5</v>
      </c>
      <c r="F19" s="93">
        <f t="shared" si="1"/>
        <v>43.922311253681393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222303.74</v>
      </c>
      <c r="E20" s="247">
        <v>232832.55</v>
      </c>
      <c r="F20" s="93">
        <f t="shared" si="1"/>
        <v>104.73622710980931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259.74</v>
      </c>
      <c r="E21" s="247">
        <v>259.74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5960.6</v>
      </c>
      <c r="E22" s="247">
        <v>7610.6</v>
      </c>
      <c r="F22" s="93">
        <f t="shared" si="1"/>
        <v>127.6817770023152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303.94</v>
      </c>
      <c r="E23" s="247">
        <v>303.94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2100.34</v>
      </c>
      <c r="E24" s="247">
        <v>2100.34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1120.45</v>
      </c>
      <c r="E25" s="247">
        <v>2181.58</v>
      </c>
      <c r="F25" s="93">
        <f t="shared" si="1"/>
        <v>194.70569860323977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49385.68</v>
      </c>
      <c r="E26" s="247">
        <v>50059.360000000001</v>
      </c>
      <c r="F26" s="93">
        <f t="shared" si="1"/>
        <v>101.36412012551006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272531.27</v>
      </c>
      <c r="E28" s="247">
        <v>291437.61</v>
      </c>
      <c r="F28" s="93">
        <f t="shared" si="1"/>
        <v>106.93731034974444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20473.049999999988</v>
      </c>
      <c r="E35" s="104">
        <f t="shared" si="7"/>
        <v>24473.209999999992</v>
      </c>
      <c r="F35" s="93">
        <f t="shared" si="1"/>
        <v>119.53866180173452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134313.60999999999</v>
      </c>
      <c r="E36" s="247">
        <v>164043.53</v>
      </c>
      <c r="F36" s="93">
        <f t="shared" si="1"/>
        <v>122.13470399611775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113840.56</v>
      </c>
      <c r="E40" s="247">
        <v>139570.32</v>
      </c>
      <c r="F40" s="93">
        <f t="shared" si="1"/>
        <v>122.60157539632624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18378.21</v>
      </c>
      <c r="E54" s="247">
        <v>18558.310000000001</v>
      </c>
      <c r="F54" s="93">
        <f t="shared" si="1"/>
        <v>100.97996486056043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18378.21</v>
      </c>
      <c r="E55" s="247">
        <v>18558.310000000001</v>
      </c>
      <c r="F55" s="93">
        <f t="shared" si="1"/>
        <v>100.97996486056043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230755.76</v>
      </c>
      <c r="E68" s="104">
        <f t="shared" si="13"/>
        <v>261166.18</v>
      </c>
      <c r="F68" s="93">
        <f t="shared" si="1"/>
        <v>113.17861794652492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52375.4</v>
      </c>
      <c r="E69" s="104">
        <f t="shared" si="14"/>
        <v>73797.84</v>
      </c>
      <c r="F69" s="93">
        <f t="shared" si="1"/>
        <v>140.90172103697535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52375.4</v>
      </c>
      <c r="E70" s="104">
        <f t="shared" si="15"/>
        <v>73797.84</v>
      </c>
      <c r="F70" s="93">
        <f t="shared" si="1"/>
        <v>140.90172103697535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52375.4</v>
      </c>
      <c r="E72" s="247">
        <v>73797.84</v>
      </c>
      <c r="F72" s="93">
        <f t="shared" si="1"/>
        <v>140.90172103697535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56219.56</v>
      </c>
      <c r="E78" s="104">
        <f>E79+SUM(E82:E84)-E85+E86</f>
        <v>61587.76</v>
      </c>
      <c r="F78" s="93">
        <f t="shared" si="1"/>
        <v>109.54863396298371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56219.56</v>
      </c>
      <c r="E86" s="247">
        <v>61587.76</v>
      </c>
      <c r="F86" s="93">
        <f t="shared" si="1"/>
        <v>109.54863396298371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15769.35</v>
      </c>
      <c r="E146" s="104">
        <f t="shared" si="26"/>
        <v>5009.62</v>
      </c>
      <c r="F146" s="93">
        <f t="shared" si="1"/>
        <v>31.768081753528204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11641.94</v>
      </c>
      <c r="E159" s="247">
        <v>1141.99</v>
      </c>
      <c r="F159" s="93">
        <f t="shared" si="1"/>
        <v>9.8092757736253571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4127.41</v>
      </c>
      <c r="E160" s="247">
        <v>3867.63</v>
      </c>
      <c r="F160" s="93">
        <f t="shared" si="1"/>
        <v>93.705980263652037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106391.45</v>
      </c>
      <c r="E170" s="104">
        <f t="shared" si="29"/>
        <v>120770.96</v>
      </c>
      <c r="F170" s="93">
        <f t="shared" si="1"/>
        <v>113.51566314774355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106391.45</v>
      </c>
      <c r="E173" s="247">
        <v>120770.96</v>
      </c>
      <c r="F173" s="93">
        <f t="shared" si="1"/>
        <v>113.51566314774355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575826.17999999993</v>
      </c>
      <c r="E175" s="104">
        <f t="shared" si="30"/>
        <v>599491.69999999995</v>
      </c>
      <c r="F175" s="93">
        <f t="shared" si="1"/>
        <v>104.10983745129477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166978.97999999998</v>
      </c>
      <c r="E176" s="104">
        <f t="shared" si="31"/>
        <v>184260.66999999998</v>
      </c>
      <c r="F176" s="93">
        <f t="shared" si="1"/>
        <v>110.34962005397327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166978.97999999998</v>
      </c>
      <c r="E177" s="104">
        <f t="shared" si="32"/>
        <v>184260.66999999998</v>
      </c>
      <c r="F177" s="93">
        <f t="shared" si="1"/>
        <v>110.34962005397327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104573.59</v>
      </c>
      <c r="E178" s="247">
        <v>120149.2</v>
      </c>
      <c r="F178" s="93">
        <f t="shared" si="1"/>
        <v>114.89440115807443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12048.32</v>
      </c>
      <c r="E179" s="247">
        <v>8811.36</v>
      </c>
      <c r="F179" s="93">
        <f t="shared" si="1"/>
        <v>73.133515710074107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212.93</v>
      </c>
      <c r="E180" s="104">
        <f t="shared" si="33"/>
        <v>204.85</v>
      </c>
      <c r="F180" s="93">
        <f t="shared" si="1"/>
        <v>96.205325693890003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212.93</v>
      </c>
      <c r="E183" s="247">
        <v>204.85</v>
      </c>
      <c r="F183" s="93">
        <f t="shared" si="1"/>
        <v>96.205325693890003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151.02000000000001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50144.14</v>
      </c>
      <c r="E188" s="247">
        <v>54944.24</v>
      </c>
      <c r="F188" s="93">
        <f t="shared" si="1"/>
        <v>109.57260409690943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408847.19999999995</v>
      </c>
      <c r="E237" s="104">
        <f t="shared" si="41"/>
        <v>415231.03</v>
      </c>
      <c r="F237" s="93">
        <f t="shared" si="1"/>
        <v>101.56142196889206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345479.73</v>
      </c>
      <c r="E238" s="104">
        <f t="shared" si="42"/>
        <v>338734.83</v>
      </c>
      <c r="F238" s="93">
        <f t="shared" si="1"/>
        <v>98.047671277270027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345479.73</v>
      </c>
      <c r="E239" s="104">
        <f t="shared" si="43"/>
        <v>338734.83</v>
      </c>
      <c r="F239" s="93">
        <f t="shared" si="1"/>
        <v>98.047671277270027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328288.03999999998</v>
      </c>
      <c r="E240" s="247">
        <v>321543.14</v>
      </c>
      <c r="F240" s="93">
        <f t="shared" si="1"/>
        <v>97.945432309992171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17191.689999999999</v>
      </c>
      <c r="E241" s="247">
        <v>17191.689999999999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47598.119999999995</v>
      </c>
      <c r="E245" s="104">
        <f t="shared" si="45"/>
        <v>71486.579999999987</v>
      </c>
      <c r="F245" s="93">
        <f t="shared" si="1"/>
        <v>150.18782254425173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133289.56</v>
      </c>
      <c r="E246" s="104">
        <f t="shared" si="46"/>
        <v>179812.71</v>
      </c>
      <c r="F246" s="93">
        <f t="shared" si="1"/>
        <v>134.90382142457369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133289.56</v>
      </c>
      <c r="E247" s="247">
        <v>179812.71</v>
      </c>
      <c r="F247" s="93">
        <f t="shared" si="1"/>
        <v>134.90382142457369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85691.44</v>
      </c>
      <c r="E250" s="104">
        <f t="shared" si="47"/>
        <v>108326.13</v>
      </c>
      <c r="F250" s="93">
        <f t="shared" si="1"/>
        <v>126.41417859240083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85691.44</v>
      </c>
      <c r="E252" s="247">
        <v>108326.13</v>
      </c>
      <c r="F252" s="93">
        <f t="shared" si="1"/>
        <v>126.41417859240083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15769.35</v>
      </c>
      <c r="E255" s="247">
        <v>5009.62</v>
      </c>
      <c r="F255" s="93">
        <f t="shared" si="1"/>
        <v>31.768081753528204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23824.12</v>
      </c>
      <c r="E259" s="104">
        <f t="shared" si="49"/>
        <v>23824.12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23824.12</v>
      </c>
      <c r="E260" s="248">
        <v>23824.12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15769.35</v>
      </c>
      <c r="E264" s="247">
        <v>5009.62</v>
      </c>
      <c r="F264" s="93">
        <f t="shared" si="50"/>
        <v>31.768081753528204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56219.56</v>
      </c>
      <c r="E268" s="247">
        <v>61587.76</v>
      </c>
      <c r="F268" s="93">
        <f t="shared" si="50"/>
        <v>109.54863396298371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166978.98000000001</v>
      </c>
      <c r="E288" s="247">
        <v>184260.67</v>
      </c>
      <c r="F288" s="93">
        <f t="shared" si="50"/>
        <v>110.34962005397327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50096.03</v>
      </c>
      <c r="E298" s="247">
        <v>54944.24</v>
      </c>
      <c r="F298" s="93">
        <f t="shared" si="50"/>
        <v>109.67783275441188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1427477.93</v>
      </c>
      <c r="E114" s="81">
        <f t="shared" si="22"/>
        <v>1728614.97</v>
      </c>
      <c r="F114" s="63">
        <f t="shared" si="1"/>
        <v>121.09574051348031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1350473.4</v>
      </c>
      <c r="E115" s="81">
        <f t="shared" si="23"/>
        <v>1656867.28</v>
      </c>
      <c r="F115" s="63">
        <f t="shared" si="1"/>
        <v>122.68788707722788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1350473.4</v>
      </c>
      <c r="E117" s="249">
        <v>1656867.28</v>
      </c>
      <c r="F117" s="63">
        <f t="shared" si="1"/>
        <v>122.68788707722788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77004.53</v>
      </c>
      <c r="E126" s="249">
        <v>71747.69</v>
      </c>
      <c r="F126" s="63">
        <f t="shared" si="1"/>
        <v>93.173336685517071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1427477.93</v>
      </c>
      <c r="E141" s="106">
        <f t="shared" si="28"/>
        <v>1728614.97</v>
      </c>
      <c r="F141" s="82">
        <f t="shared" si="1"/>
        <v>121.09574051348031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22" workbookViewId="0">
      <selection activeCell="E43" sqref="E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166978.98000000001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1744176.44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1696292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1696292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47884.44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1726894.75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1679010.31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1679010.31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47884.44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184260.66999999993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184260.67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184260.67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15026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osharambasic</cp:lastModifiedBy>
  <cp:lastPrinted>2025-01-29T13:40:14Z</cp:lastPrinted>
  <dcterms:created xsi:type="dcterms:W3CDTF">2022-04-01T05:14:30Z</dcterms:created>
  <dcterms:modified xsi:type="dcterms:W3CDTF">2025-01-29T13:44:19Z</dcterms:modified>
</cp:coreProperties>
</file>